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4620"/>
  </bookViews>
  <sheets>
    <sheet name="Лист1" sheetId="1" r:id="rId1"/>
    <sheet name="Лист2" sheetId="2" state="hidden" r:id="rId2"/>
    <sheet name="Лист3" sheetId="3" state="hidden" r:id="rId3"/>
    <sheet name="Лист4" sheetId="4" r:id="rId4"/>
    <sheet name="Лист5" sheetId="5" r:id="rId5"/>
    <sheet name="Лист6" sheetId="6" r:id="rId6"/>
  </sheets>
  <externalReferences>
    <externalReference r:id="rId7"/>
    <externalReference r:id="rId8"/>
  </externalReferences>
  <definedNames>
    <definedName name="_xlnm._FilterDatabase" localSheetId="0" hidden="1">Лист1!$A$7:$S$32</definedName>
    <definedName name="_xlnm.Print_Titles" localSheetId="0">Лист1!$3:$6</definedName>
    <definedName name="_xlnm.Print_Area" localSheetId="0">Лист1!$A$1:$S$35</definedName>
  </definedNames>
  <calcPr calcId="145621"/>
</workbook>
</file>

<file path=xl/calcChain.xml><?xml version="1.0" encoding="utf-8"?>
<calcChain xmlns="http://schemas.openxmlformats.org/spreadsheetml/2006/main">
  <c r="O37" i="1" l="1"/>
  <c r="N18" i="1" l="1"/>
  <c r="N13" i="1"/>
  <c r="H8" i="1"/>
  <c r="M11" i="1"/>
  <c r="M12" i="1"/>
  <c r="M13" i="1"/>
  <c r="M10" i="1"/>
  <c r="N11" i="1"/>
  <c r="M14" i="1"/>
  <c r="N14" i="1" s="1"/>
  <c r="H31" i="1"/>
  <c r="M18" i="1"/>
  <c r="M9" i="1" l="1"/>
  <c r="H9" i="1"/>
  <c r="K23" i="5" l="1"/>
  <c r="L17" i="5"/>
  <c r="C17" i="5"/>
  <c r="L11" i="5"/>
  <c r="I11" i="5"/>
  <c r="L15" i="5"/>
  <c r="L14" i="5"/>
  <c r="L13" i="5"/>
  <c r="L12" i="5"/>
  <c r="L22" i="5" s="1"/>
  <c r="L23" i="5" s="1"/>
  <c r="L10" i="5"/>
  <c r="L9" i="5"/>
  <c r="L8" i="5"/>
  <c r="L7" i="5"/>
  <c r="L6" i="5"/>
  <c r="L5" i="5"/>
  <c r="I5" i="5"/>
  <c r="C5" i="5"/>
  <c r="F9" i="4" l="1"/>
  <c r="F10" i="4"/>
  <c r="F11" i="4"/>
  <c r="F12" i="4"/>
  <c r="F13" i="4"/>
  <c r="F14" i="4"/>
  <c r="F15" i="4"/>
  <c r="F16" i="4"/>
  <c r="F17" i="4"/>
  <c r="F8" i="4"/>
  <c r="N22" i="1" l="1"/>
  <c r="M22" i="1"/>
  <c r="N10" i="1"/>
  <c r="N12" i="1"/>
  <c r="N9" i="1"/>
  <c r="H30" i="1" l="1"/>
  <c r="H29" i="1" l="1"/>
  <c r="M30" i="1"/>
  <c r="N30" i="1"/>
  <c r="M31" i="1" l="1"/>
  <c r="M29" i="1" s="1"/>
  <c r="M4" i="1"/>
  <c r="J31" i="1"/>
  <c r="I31" i="1"/>
  <c r="I30" i="1"/>
  <c r="F16" i="1"/>
  <c r="F17" i="1"/>
  <c r="H25" i="1" l="1"/>
  <c r="N29" i="1" l="1"/>
  <c r="H27" i="1"/>
  <c r="M17" i="1" l="1"/>
  <c r="M25" i="1"/>
  <c r="M27" i="1"/>
  <c r="M16" i="1" l="1"/>
  <c r="M8" i="1"/>
  <c r="N8" i="1" s="1"/>
  <c r="N25" i="1"/>
  <c r="M7" i="1" l="1"/>
  <c r="H17" i="1" l="1"/>
  <c r="N17" i="1" l="1"/>
  <c r="H16" i="1"/>
  <c r="N16" i="1" s="1"/>
  <c r="H7" i="1" l="1"/>
  <c r="N7" i="1" s="1"/>
</calcChain>
</file>

<file path=xl/sharedStrings.xml><?xml version="1.0" encoding="utf-8"?>
<sst xmlns="http://schemas.openxmlformats.org/spreadsheetml/2006/main" count="298" uniqueCount="284">
  <si>
    <t>№ п/п</t>
  </si>
  <si>
    <t>Наименование проекта</t>
  </si>
  <si>
    <t>Изменение  стоимости, млн.руб без НДС (гр.12-гр.7)</t>
  </si>
  <si>
    <t>Суть предложения</t>
  </si>
  <si>
    <t>Наименование лица, направившего предложение</t>
  </si>
  <si>
    <t>Предлагаемые сроки реализации проекта</t>
  </si>
  <si>
    <t>Срок ввода в экслуатацию</t>
  </si>
  <si>
    <t>Год начала реализации проекта</t>
  </si>
  <si>
    <t>Год окончания реализации проекта</t>
  </si>
  <si>
    <t>Проектная мощность/
протяженность сетей, МВА, км</t>
  </si>
  <si>
    <t>км</t>
  </si>
  <si>
    <t>МВА</t>
  </si>
  <si>
    <t>Техническое перевооружение и реконструкция</t>
  </si>
  <si>
    <t>1.2.</t>
  </si>
  <si>
    <t>Энергосбережение и повышение энергетической эффективности</t>
  </si>
  <si>
    <t>2.</t>
  </si>
  <si>
    <t>Новое строительство</t>
  </si>
  <si>
    <t>3.</t>
  </si>
  <si>
    <t>Реконструкция электросетевых активов</t>
  </si>
  <si>
    <t>4.</t>
  </si>
  <si>
    <t>Приобретение электросетевых активов</t>
  </si>
  <si>
    <t>5.</t>
  </si>
  <si>
    <t>Приобретение спецтехники и оборудования</t>
  </si>
  <si>
    <t>6.</t>
  </si>
  <si>
    <t>Приобретение нематериальных активов</t>
  </si>
  <si>
    <t>1</t>
  </si>
  <si>
    <t>5.1.</t>
  </si>
  <si>
    <t>ВСЕГО</t>
  </si>
  <si>
    <t>Директор</t>
  </si>
  <si>
    <t>Е.В.Гозун</t>
  </si>
  <si>
    <t>Мотивированная позиция ООО "ИнвестГрадСтрой" (Обоснование изменения   стоимости, включения/исключения проекта в ИПР)\</t>
  </si>
  <si>
    <t>ООО "ИнвестГрадСтрой"</t>
  </si>
  <si>
    <t>Идентификатор инвестиционного проекта</t>
  </si>
  <si>
    <t xml:space="preserve">Корректировка проекта ИПР </t>
  </si>
  <si>
    <t>1.2.3</t>
  </si>
  <si>
    <t>Развитие и модернизация учета электрической энергии (мощности), всего, в том числе:</t>
  </si>
  <si>
    <t>1.2.3.1</t>
  </si>
  <si>
    <t>J_0000000001</t>
  </si>
  <si>
    <t>Приобретение автогидроподъемника</t>
  </si>
  <si>
    <t>J_0000000002</t>
  </si>
  <si>
    <t>Приобретение бригадного автомобиля</t>
  </si>
  <si>
    <t>J_0000000003</t>
  </si>
  <si>
    <t>5.2</t>
  </si>
  <si>
    <t xml:space="preserve">Утвержденная ИПР </t>
  </si>
  <si>
    <t xml:space="preserve">Реконструкция ТП-9, ТП-10 </t>
  </si>
  <si>
    <t>Замена силового трансформатора ТП-5</t>
  </si>
  <si>
    <t>Замена силового трансформатора ТП-6</t>
  </si>
  <si>
    <t>Замена силового трансформатора ТП Л-19-41</t>
  </si>
  <si>
    <t>1.2.1</t>
  </si>
  <si>
    <t>1.2.2</t>
  </si>
  <si>
    <t>1.2.4</t>
  </si>
  <si>
    <t>2.1.</t>
  </si>
  <si>
    <t>2.2.</t>
  </si>
  <si>
    <t>включение</t>
  </si>
  <si>
    <t>В связи с неудовлетворительным состоянием оборудования ПС 35 кВ ГПЗ-5, застройкой территории бывшего "Шарико-подшипникового завода" социально-значимыми объектами</t>
  </si>
  <si>
    <t>L_0000000001</t>
  </si>
  <si>
    <t>L_0000000002</t>
  </si>
  <si>
    <t>L_0000000003</t>
  </si>
  <si>
    <t>L_0000000004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</si>
  <si>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</si>
  <si>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с</t>
  </si>
  <si>
    <t>н</t>
  </si>
  <si>
    <t xml:space="preserve"> 2*1000 </t>
  </si>
  <si>
    <t>замена выключ</t>
  </si>
  <si>
    <t>коэффицент</t>
  </si>
  <si>
    <t>табл 2</t>
  </si>
  <si>
    <t>территория</t>
  </si>
  <si>
    <t>м</t>
  </si>
  <si>
    <t>Номер расценок</t>
  </si>
  <si>
    <t>Б1-09</t>
  </si>
  <si>
    <t>стоимость тыс. руб.</t>
  </si>
  <si>
    <t>на ?</t>
  </si>
  <si>
    <t>м2</t>
  </si>
  <si>
    <t>Итого</t>
  </si>
  <si>
    <t>раздел</t>
  </si>
  <si>
    <t>VII. Подготовка и устройство территории ПС (ЗПС) 35 - 750 кВ</t>
  </si>
  <si>
    <t>XI. ПС 35 - 750 кВ</t>
  </si>
  <si>
    <t xml:space="preserve">З1-01 </t>
  </si>
  <si>
    <t>1 ед.</t>
  </si>
  <si>
    <t>XIII. Здание ПС (ОПУ, ЗРУ, РЩ, ЗПС, РПБ)</t>
  </si>
  <si>
    <t xml:space="preserve">З5-01 </t>
  </si>
  <si>
    <t>2 ед</t>
  </si>
  <si>
    <t>XV. РЗА, система оперативного постоянного тока и собственных нужд ПС, сети связи</t>
  </si>
  <si>
    <t xml:space="preserve">И11-01 - 1..4 </t>
  </si>
  <si>
    <t>XVI. Комплекс систем безопасности ПС</t>
  </si>
  <si>
    <t xml:space="preserve">У3-01 </t>
  </si>
  <si>
    <t xml:space="preserve">У3-02 </t>
  </si>
  <si>
    <t xml:space="preserve">У4-01 </t>
  </si>
  <si>
    <t xml:space="preserve">м </t>
  </si>
  <si>
    <t>XXVII. Проектно-изыскательские работы (для всех субъектов Российской Федерации)</t>
  </si>
  <si>
    <t xml:space="preserve">П1-01 </t>
  </si>
  <si>
    <t>Номер</t>
  </si>
  <si>
    <t>Субъект</t>
  </si>
  <si>
    <t xml:space="preserve">Порядковый номер коэффициента пересчета </t>
  </si>
  <si>
    <t xml:space="preserve">Номер таблиц УНЦ </t>
  </si>
  <si>
    <t>В1, В2</t>
  </si>
  <si>
    <t>В3, В8</t>
  </si>
  <si>
    <t>В4, И6 - И10</t>
  </si>
  <si>
    <t>В5 - В7, А6, И1 - И5</t>
  </si>
  <si>
    <t>Т, Р, Э</t>
  </si>
  <si>
    <t>З, М, Ф</t>
  </si>
  <si>
    <t>К, Н, О3 - О4</t>
  </si>
  <si>
    <t>У</t>
  </si>
  <si>
    <t>Ж1</t>
  </si>
  <si>
    <t>Ж2 - Ж4</t>
  </si>
  <si>
    <t>А1 - А5, А7 - А8, Д, И11 - И15</t>
  </si>
  <si>
    <t xml:space="preserve">Ц1-01 - 1..11 </t>
  </si>
  <si>
    <t xml:space="preserve">Республика Адыгея </t>
  </si>
  <si>
    <t xml:space="preserve">Ц1-02 - 1..11 </t>
  </si>
  <si>
    <t xml:space="preserve">Республика Алтай </t>
  </si>
  <si>
    <t xml:space="preserve">Ц1-03 - 1..11 </t>
  </si>
  <si>
    <t xml:space="preserve">Республика Башкортостан </t>
  </si>
  <si>
    <t xml:space="preserve">Ц1-04 - 1..11 </t>
  </si>
  <si>
    <t xml:space="preserve">Республика Бурятия </t>
  </si>
  <si>
    <t xml:space="preserve">Ц1-05 - 1..11 </t>
  </si>
  <si>
    <t xml:space="preserve">Республика Дагестан </t>
  </si>
  <si>
    <t xml:space="preserve">Ц1-06 - 1..11 </t>
  </si>
  <si>
    <t xml:space="preserve">Республика Ингушетия </t>
  </si>
  <si>
    <t xml:space="preserve">Ц1-07 - 1..11 </t>
  </si>
  <si>
    <t xml:space="preserve">Кабардино-Балкарская Республика </t>
  </si>
  <si>
    <t xml:space="preserve">Ц1-08 - 1..11 </t>
  </si>
  <si>
    <t xml:space="preserve">Республика Калмыкия </t>
  </si>
  <si>
    <t xml:space="preserve">Ц1-09 - 1..11 </t>
  </si>
  <si>
    <t xml:space="preserve">Карачаево-Черкесская Республика </t>
  </si>
  <si>
    <t xml:space="preserve">Ц1-10 - 1..11 </t>
  </si>
  <si>
    <t xml:space="preserve">Республика Карелия </t>
  </si>
  <si>
    <t xml:space="preserve">Ц1-11 - 1..11 </t>
  </si>
  <si>
    <t xml:space="preserve">Республика Коми </t>
  </si>
  <si>
    <t xml:space="preserve">Ц1-12 - 1..11 </t>
  </si>
  <si>
    <t xml:space="preserve">Республика Марий Эл </t>
  </si>
  <si>
    <t xml:space="preserve">Ц1-13 - 1..11 </t>
  </si>
  <si>
    <t xml:space="preserve">Республика Мордовия </t>
  </si>
  <si>
    <t xml:space="preserve">Ц1-14 - 1..11 </t>
  </si>
  <si>
    <t xml:space="preserve">Республика Саха (Якутия) </t>
  </si>
  <si>
    <t xml:space="preserve">Ц1-15 - 1..11 </t>
  </si>
  <si>
    <t xml:space="preserve">Республика Северная Осетия - Алания </t>
  </si>
  <si>
    <t xml:space="preserve">Ц1-16 - 1..11 </t>
  </si>
  <si>
    <t xml:space="preserve">Республика Татарстан (Татарстан) </t>
  </si>
  <si>
    <t xml:space="preserve">Ц1-17 - 1..11 </t>
  </si>
  <si>
    <t xml:space="preserve">Республика Тыва </t>
  </si>
  <si>
    <t xml:space="preserve">Ц1-18 - 1..11 </t>
  </si>
  <si>
    <t xml:space="preserve">Удмуртская Республика </t>
  </si>
  <si>
    <t xml:space="preserve">Ц1-19 - 1..11 </t>
  </si>
  <si>
    <t xml:space="preserve">Республика Хакасия </t>
  </si>
  <si>
    <t xml:space="preserve">Ц1-20 - 1..11 </t>
  </si>
  <si>
    <t xml:space="preserve">Чеченская Республика </t>
  </si>
  <si>
    <t xml:space="preserve">Ц1-21 - 1..11 </t>
  </si>
  <si>
    <t xml:space="preserve">Чувашская Республика - Чувашия </t>
  </si>
  <si>
    <t xml:space="preserve">Ц1-22 - 1..11 </t>
  </si>
  <si>
    <t xml:space="preserve">Алтайский край </t>
  </si>
  <si>
    <t xml:space="preserve">Ц1-23 - 1..11 </t>
  </si>
  <si>
    <t xml:space="preserve">Краснодарский край </t>
  </si>
  <si>
    <t xml:space="preserve">Ц1-24 - 1..11 </t>
  </si>
  <si>
    <t xml:space="preserve">Красноярский край </t>
  </si>
  <si>
    <t xml:space="preserve">Ц1-25 - 1..11 </t>
  </si>
  <si>
    <t xml:space="preserve">Приморский край </t>
  </si>
  <si>
    <t xml:space="preserve">Ц1-26 - 1..11 </t>
  </si>
  <si>
    <t xml:space="preserve">Ставропольский край </t>
  </si>
  <si>
    <t xml:space="preserve">Ц1-27 - 1..11 </t>
  </si>
  <si>
    <t xml:space="preserve">Хабаровский край </t>
  </si>
  <si>
    <t xml:space="preserve">Ц1-28 - 1..11 </t>
  </si>
  <si>
    <t xml:space="preserve">Амурская область </t>
  </si>
  <si>
    <t xml:space="preserve">Ц1-29 - 1..11 </t>
  </si>
  <si>
    <t xml:space="preserve">Архангельская область </t>
  </si>
  <si>
    <t xml:space="preserve">Ц1-30 - 1..11 </t>
  </si>
  <si>
    <t xml:space="preserve">Астраханская область </t>
  </si>
  <si>
    <t xml:space="preserve">Ц1-31 - 1..11 </t>
  </si>
  <si>
    <t xml:space="preserve">Белгородская область </t>
  </si>
  <si>
    <t xml:space="preserve">Ц1-32 - 1..11 </t>
  </si>
  <si>
    <t xml:space="preserve">Брянская область </t>
  </si>
  <si>
    <t xml:space="preserve">Ц1-33 - 1..11 </t>
  </si>
  <si>
    <t xml:space="preserve">Владимирская область </t>
  </si>
  <si>
    <t xml:space="preserve">Ц1-34 - 1..11 </t>
  </si>
  <si>
    <t xml:space="preserve">Волгоградская область </t>
  </si>
  <si>
    <t xml:space="preserve">Ц1-35 - 1..11 </t>
  </si>
  <si>
    <t xml:space="preserve">Вологодская область </t>
  </si>
  <si>
    <t xml:space="preserve">Ц1-36 - 1..11 </t>
  </si>
  <si>
    <t xml:space="preserve">Воронежская область </t>
  </si>
  <si>
    <t xml:space="preserve">Ц1-37 - 1..11 </t>
  </si>
  <si>
    <t xml:space="preserve">Ивановская область </t>
  </si>
  <si>
    <t xml:space="preserve">Ц1-38 - 1..11 </t>
  </si>
  <si>
    <t xml:space="preserve">Иркутская область </t>
  </si>
  <si>
    <t xml:space="preserve">Ц1-39 - 1..11 </t>
  </si>
  <si>
    <t xml:space="preserve">Калининградская область </t>
  </si>
  <si>
    <t xml:space="preserve">Ц1-40 - 1..11 </t>
  </si>
  <si>
    <t xml:space="preserve">Калужская область </t>
  </si>
  <si>
    <t xml:space="preserve">Ц1-41 - 1..11 </t>
  </si>
  <si>
    <t xml:space="preserve">Камчатский край </t>
  </si>
  <si>
    <t xml:space="preserve">Ц1-42 - 1..11 </t>
  </si>
  <si>
    <t xml:space="preserve">Кемеровская область </t>
  </si>
  <si>
    <t xml:space="preserve">Ц1-43 - 1..11 </t>
  </si>
  <si>
    <t xml:space="preserve">Кировская область </t>
  </si>
  <si>
    <t xml:space="preserve">Ц1-44 - 1..11 </t>
  </si>
  <si>
    <t xml:space="preserve">Костромская область </t>
  </si>
  <si>
    <t xml:space="preserve">Ц1-45 - 1..11 </t>
  </si>
  <si>
    <t xml:space="preserve">Курганская область </t>
  </si>
  <si>
    <t xml:space="preserve">Ц1-46 - 1..11 </t>
  </si>
  <si>
    <t xml:space="preserve">Курская область </t>
  </si>
  <si>
    <t xml:space="preserve">Ц1-47 - 1..11 </t>
  </si>
  <si>
    <t xml:space="preserve">Ленинградская область </t>
  </si>
  <si>
    <t xml:space="preserve">Ц1-48 - 1..11 </t>
  </si>
  <si>
    <t xml:space="preserve">г. Санкт-Петербург </t>
  </si>
  <si>
    <t xml:space="preserve">Ц1-49 - 1..11 </t>
  </si>
  <si>
    <t xml:space="preserve">Липецкая область </t>
  </si>
  <si>
    <t xml:space="preserve">Ц1-50 - 1..11 </t>
  </si>
  <si>
    <t xml:space="preserve">Магаданская область </t>
  </si>
  <si>
    <t xml:space="preserve">Ц1-51 - 1..11 </t>
  </si>
  <si>
    <t xml:space="preserve">Московская область </t>
  </si>
  <si>
    <t xml:space="preserve">Ц1-52 - 1..11 </t>
  </si>
  <si>
    <t xml:space="preserve">г. Москва </t>
  </si>
  <si>
    <t xml:space="preserve">Ц1-53 - 1..11 </t>
  </si>
  <si>
    <t xml:space="preserve">Мурманская область </t>
  </si>
  <si>
    <t xml:space="preserve">Ц1-54 - 1..11 </t>
  </si>
  <si>
    <t xml:space="preserve">Нижегородская область </t>
  </si>
  <si>
    <t xml:space="preserve">Ц1-55 - 1..11 </t>
  </si>
  <si>
    <t xml:space="preserve">Новгородская область </t>
  </si>
  <si>
    <t xml:space="preserve">Ц1-56 - 1..11 </t>
  </si>
  <si>
    <t xml:space="preserve">Новосибирская область </t>
  </si>
  <si>
    <t xml:space="preserve">Ц1-57 - 1..11 </t>
  </si>
  <si>
    <t xml:space="preserve">Омская область </t>
  </si>
  <si>
    <t xml:space="preserve">Ц1-58 - 1..11 </t>
  </si>
  <si>
    <t xml:space="preserve">Оренбургская область </t>
  </si>
  <si>
    <t xml:space="preserve">Ц1-59 - 1..11 </t>
  </si>
  <si>
    <t xml:space="preserve">Орловская область </t>
  </si>
  <si>
    <t xml:space="preserve">Ц1-60 - 1..11 </t>
  </si>
  <si>
    <t xml:space="preserve">Пензенская область </t>
  </si>
  <si>
    <t xml:space="preserve">Ц1-61 - 1..11 </t>
  </si>
  <si>
    <t xml:space="preserve">Пермский край </t>
  </si>
  <si>
    <t xml:space="preserve">Ц1-62 - 1..11 </t>
  </si>
  <si>
    <t xml:space="preserve">Псковская область </t>
  </si>
  <si>
    <t xml:space="preserve">Ц1-63 - 1..11 </t>
  </si>
  <si>
    <t xml:space="preserve">Ростовская область </t>
  </si>
  <si>
    <t xml:space="preserve">Ц1-64 - 1..11 </t>
  </si>
  <si>
    <t xml:space="preserve">Рязанская область </t>
  </si>
  <si>
    <t xml:space="preserve">Ц1-65 - 1..11 </t>
  </si>
  <si>
    <t xml:space="preserve">Самарская область </t>
  </si>
  <si>
    <t xml:space="preserve">Ц1-66 - 1..11 </t>
  </si>
  <si>
    <t xml:space="preserve">Саратовская область </t>
  </si>
  <si>
    <t xml:space="preserve">Ц1-67 - 1..11 </t>
  </si>
  <si>
    <t xml:space="preserve">Сахалинская область </t>
  </si>
  <si>
    <t xml:space="preserve">Ц1-68 - 1..11 </t>
  </si>
  <si>
    <t xml:space="preserve">Свердловская область </t>
  </si>
  <si>
    <t xml:space="preserve">Ц1-69 - 1..11 </t>
  </si>
  <si>
    <t xml:space="preserve">Смоленская область </t>
  </si>
  <si>
    <t xml:space="preserve">Ц1-70 - 1..11 </t>
  </si>
  <si>
    <t xml:space="preserve">Тамбовская область </t>
  </si>
  <si>
    <t xml:space="preserve">Ц1-71 - 1..11 </t>
  </si>
  <si>
    <t xml:space="preserve">Тверская область </t>
  </si>
  <si>
    <t xml:space="preserve">Ц1-72 - 1..11 </t>
  </si>
  <si>
    <t xml:space="preserve">Томская область </t>
  </si>
  <si>
    <t xml:space="preserve">Ц1-73 - 1..11 </t>
  </si>
  <si>
    <t xml:space="preserve">Тульская область </t>
  </si>
  <si>
    <t xml:space="preserve">Ц1-74 - 1..11 </t>
  </si>
  <si>
    <t xml:space="preserve">Тюменская область </t>
  </si>
  <si>
    <t xml:space="preserve">Ц1-75 - 1..11 </t>
  </si>
  <si>
    <t xml:space="preserve">Ульяновская область </t>
  </si>
  <si>
    <t xml:space="preserve">Ц1-76 - 1..11 </t>
  </si>
  <si>
    <t xml:space="preserve">Челябинская область </t>
  </si>
  <si>
    <t xml:space="preserve">Ц1-77 - 1..11 </t>
  </si>
  <si>
    <t xml:space="preserve">Забайкальский край </t>
  </si>
  <si>
    <t xml:space="preserve">Ц1-78 - 1..11 </t>
  </si>
  <si>
    <t xml:space="preserve">Ярославская область </t>
  </si>
  <si>
    <t xml:space="preserve">Ц1-79 - 1..11 </t>
  </si>
  <si>
    <t xml:space="preserve">Еврейская автономная область </t>
  </si>
  <si>
    <t xml:space="preserve">Ц1-80 - 1..11 </t>
  </si>
  <si>
    <t xml:space="preserve">Ненецкий автономный округ </t>
  </si>
  <si>
    <t xml:space="preserve">Ц1-81 - 1..11 </t>
  </si>
  <si>
    <t xml:space="preserve">Ханты-Мансийский автономный округ - Югра </t>
  </si>
  <si>
    <t xml:space="preserve">Ц1-82 - 1..11 </t>
  </si>
  <si>
    <t xml:space="preserve">Чукотский автономный округ </t>
  </si>
  <si>
    <t xml:space="preserve">Ц1-83 - 1..11 </t>
  </si>
  <si>
    <t xml:space="preserve">Ямало-Ненецкий автономный округ </t>
  </si>
  <si>
    <t xml:space="preserve">Ц1-84 - 1..11 </t>
  </si>
  <si>
    <t xml:space="preserve">Республика Крым </t>
  </si>
  <si>
    <t xml:space="preserve">Ц1-85 - 1..11 </t>
  </si>
  <si>
    <t xml:space="preserve">г. Севастополь </t>
  </si>
  <si>
    <t>1 ячейка</t>
  </si>
  <si>
    <t>Установка учетов с АСКУЭ на границе балансовой принадлежности с потребителями, запитанными от ВЛ-0,4кВ (в том числе програмное обеспечение и компьютерное оборудование)</t>
  </si>
  <si>
    <t>1.2.5</t>
  </si>
  <si>
    <t>M_0000000001</t>
  </si>
  <si>
    <t xml:space="preserve">Полная 
стоимость 
строительства в ценах 2022 года в проекте ИПР, млн. руб. без НДС  </t>
  </si>
  <si>
    <t>2023-2024</t>
  </si>
  <si>
    <t>Проектирование и строительство ПС 35 кВ ГПЗ-5  вместо существующей</t>
  </si>
  <si>
    <t>Сводка поступивших предложений по корректировке  инвестиционной программы 2020-2024 гг. в части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</si>
</sst>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"/>
    <numFmt numFmtId="168" formatCode="dd\-mmm\-yy"/>
    <numFmt numFmtId="169" formatCode="_-* #,##0\ &quot;руб&quot;_-;\-* #,##0\ &quot;руб&quot;_-;_-* &quot;-&quot;\ &quot;руб&quot;_-;_-@_-"/>
    <numFmt numFmtId="170" formatCode="mmmm\ d\,\ yyyy"/>
    <numFmt numFmtId="171" formatCode="&quot;?.&quot;#,##0_);[Red]\(&quot;?.&quot;#,##0\)"/>
    <numFmt numFmtId="172" formatCode="&quot;?.&quot;#,##0.00_);[Red]\(&quot;?.&quot;#,##0.00\)"/>
    <numFmt numFmtId="173" formatCode="_-* #,##0\ _F_-;\-* #,##0\ _F_-;_-* &quot;-&quot;\ _F_-;_-@_-"/>
    <numFmt numFmtId="174" formatCode="_-* #,##0.00\ _F_-;\-* #,##0.00\ _F_-;_-* &quot;-&quot;??\ _F_-;_-@_-"/>
    <numFmt numFmtId="175" formatCode="&quot;$&quot;#,##0_);[Red]\(&quot;$&quot;#,##0\)"/>
    <numFmt numFmtId="176" formatCode="_-* #,##0.00\ &quot;F&quot;_-;\-* #,##0.00\ &quot;F&quot;_-;_-* &quot;-&quot;??\ &quot;F&quot;_-;_-@_-"/>
    <numFmt numFmtId="177" formatCode="_-* #,##0_-;\-* #,##0_-;_-* &quot;-&quot;_-;_-@_-"/>
    <numFmt numFmtId="178" formatCode="_-* #,##0.00_-;\-* #,##0.00_-;_-* &quot;-&quot;??_-;_-@_-"/>
    <numFmt numFmtId="179" formatCode="_-* #,##0.00\ [$€]_-;\-* #,##0.00\ [$€]_-;_-* &quot;-&quot;??\ [$€]_-;_-@_-"/>
    <numFmt numFmtId="180" formatCode="_(* #,##0_);_(* \(#,##0\);_(* &quot;-&quot;_);_(@_)"/>
    <numFmt numFmtId="181" formatCode="#,##0_ ;[Red]\-#,##0\ "/>
    <numFmt numFmtId="182" formatCode="_(* #,##0_);_(* \(#,##0\);_(* &quot;-&quot;??_);_(@_)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#,##0_);[Red]\(#,##0\)"/>
    <numFmt numFmtId="186" formatCode="#,##0.00_);[Red]\(#,##0.00\)"/>
    <numFmt numFmtId="187" formatCode="#,##0.00;[Red]\-#,##0.00;&quot;-&quot;"/>
    <numFmt numFmtId="188" formatCode="#,##0;[Red]\-#,##0;&quot;-&quot;"/>
    <numFmt numFmtId="189" formatCode="_-&quot;£&quot;* #,##0_-;\-&quot;£&quot;* #,##0_-;_-&quot;£&quot;* &quot;-&quot;_-;_-@_-"/>
    <numFmt numFmtId="190" formatCode="_-&quot;£&quot;* #,##0.00_-;\-&quot;£&quot;* #,##0.00_-;_-&quot;£&quot;* &quot;-&quot;??_-;_-@_-"/>
    <numFmt numFmtId="191" formatCode="General_)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Times New Roman Cyr"/>
      <family val="1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name val="Times New Roman Cyr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29">
    <xf numFmtId="0" fontId="0" fillId="0" borderId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5" fillId="0" borderId="0"/>
    <xf numFmtId="0" fontId="8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0" fontId="13" fillId="0" borderId="10">
      <protection locked="0"/>
    </xf>
    <xf numFmtId="168" fontId="14" fillId="0" borderId="0">
      <protection locked="0"/>
    </xf>
    <xf numFmtId="168" fontId="14" fillId="0" borderId="0">
      <protection locked="0"/>
    </xf>
    <xf numFmtId="168" fontId="13" fillId="0" borderId="10">
      <protection locked="0"/>
    </xf>
    <xf numFmtId="0" fontId="15" fillId="0" borderId="0"/>
    <xf numFmtId="169" fontId="9" fillId="0" borderId="0">
      <alignment horizontal="center"/>
    </xf>
    <xf numFmtId="170" fontId="16" fillId="3" borderId="11">
      <alignment horizontal="center" vertical="center"/>
      <protection locked="0"/>
    </xf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Fill="0" applyBorder="0" applyAlignment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9" fillId="0" borderId="0" applyFont="0" applyFill="0" applyBorder="0" applyAlignment="0" applyProtection="0"/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12" applyNumberFormat="0" applyAlignment="0" applyProtection="0">
      <alignment horizontal="left" vertical="center"/>
    </xf>
    <xf numFmtId="0" fontId="22" fillId="0" borderId="13">
      <alignment horizontal="left" vertical="center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/>
    <xf numFmtId="180" fontId="25" fillId="4" borderId="14">
      <alignment horizontal="center" vertical="center" wrapText="1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/>
    </xf>
    <xf numFmtId="0" fontId="28" fillId="5" borderId="14">
      <alignment horizontal="left" vertical="center" wrapText="1"/>
    </xf>
    <xf numFmtId="181" fontId="25" fillId="0" borderId="1">
      <alignment horizontal="right" vertical="center" wrapText="1"/>
    </xf>
    <xf numFmtId="0" fontId="29" fillId="6" borderId="0"/>
    <xf numFmtId="182" fontId="5" fillId="7" borderId="1">
      <alignment vertical="center"/>
    </xf>
    <xf numFmtId="165" fontId="9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0" fontId="5" fillId="0" borderId="0"/>
    <xf numFmtId="0" fontId="30" fillId="0" borderId="0"/>
    <xf numFmtId="0" fontId="11" fillId="0" borderId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31" fillId="0" borderId="0"/>
    <xf numFmtId="0" fontId="32" fillId="0" borderId="0" applyNumberFormat="0">
      <alignment horizontal="left"/>
    </xf>
    <xf numFmtId="0" fontId="5" fillId="6" borderId="7" applyNumberFormat="0" applyFont="0" applyFill="0" applyBorder="0" applyAlignment="0" applyProtection="0"/>
    <xf numFmtId="0" fontId="31" fillId="0" borderId="0"/>
    <xf numFmtId="182" fontId="33" fillId="7" borderId="1">
      <alignment horizontal="center" vertical="center" wrapText="1"/>
      <protection locked="0"/>
    </xf>
    <xf numFmtId="0" fontId="5" fillId="0" borderId="0">
      <alignment vertical="center"/>
    </xf>
    <xf numFmtId="0" fontId="5" fillId="8" borderId="0"/>
    <xf numFmtId="0" fontId="5" fillId="6" borderId="0">
      <alignment horizontal="center" vertical="center"/>
    </xf>
    <xf numFmtId="180" fontId="34" fillId="4" borderId="14" applyFont="0" applyAlignment="0" applyProtection="0"/>
    <xf numFmtId="0" fontId="35" fillId="5" borderId="14">
      <alignment horizontal="left" vertical="center" wrapText="1"/>
    </xf>
    <xf numFmtId="187" fontId="36" fillId="0" borderId="14">
      <alignment horizontal="center" vertical="center" wrapText="1"/>
    </xf>
    <xf numFmtId="188" fontId="36" fillId="4" borderId="14">
      <alignment horizontal="center" vertical="center" wrapText="1"/>
      <protection locked="0"/>
    </xf>
    <xf numFmtId="0" fontId="5" fillId="6" borderId="0"/>
    <xf numFmtId="182" fontId="37" fillId="9" borderId="15">
      <alignment horizontal="center" vertical="center"/>
    </xf>
    <xf numFmtId="0" fontId="10" fillId="0" borderId="0"/>
    <xf numFmtId="0" fontId="10" fillId="0" borderId="0"/>
    <xf numFmtId="189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82" fontId="5" fillId="10" borderId="1" applyNumberFormat="0" applyFill="0" applyBorder="0" applyProtection="0">
      <alignment vertical="center"/>
      <protection locked="0"/>
    </xf>
    <xf numFmtId="191" fontId="38" fillId="0" borderId="16">
      <protection locked="0"/>
    </xf>
    <xf numFmtId="0" fontId="39" fillId="0" borderId="0" applyBorder="0">
      <alignment horizontal="center" vertical="center" wrapText="1"/>
    </xf>
    <xf numFmtId="0" fontId="40" fillId="0" borderId="8" applyBorder="0">
      <alignment horizontal="center" vertical="center" wrapText="1"/>
    </xf>
    <xf numFmtId="191" fontId="41" fillId="11" borderId="16"/>
    <xf numFmtId="4" fontId="42" fillId="12" borderId="1" applyBorder="0">
      <alignment horizontal="right"/>
    </xf>
    <xf numFmtId="0" fontId="16" fillId="0" borderId="0">
      <alignment horizontal="center" vertical="top" wrapText="1"/>
    </xf>
    <xf numFmtId="0" fontId="43" fillId="0" borderId="0">
      <alignment horizontal="centerContinuous" vertical="center" wrapText="1"/>
    </xf>
    <xf numFmtId="0" fontId="44" fillId="13" borderId="0" applyFill="0">
      <alignment wrapText="1"/>
    </xf>
    <xf numFmtId="0" fontId="9" fillId="0" borderId="0"/>
    <xf numFmtId="0" fontId="9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9" fillId="0" borderId="0"/>
    <xf numFmtId="167" fontId="45" fillId="12" borderId="17" applyNumberFormat="0" applyBorder="0" applyAlignment="0">
      <alignment vertical="center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9" fontId="44" fillId="0" borderId="0">
      <alignment horizontal="center"/>
    </xf>
    <xf numFmtId="192" fontId="46" fillId="0" borderId="0" applyFont="0" applyFill="0" applyBorder="0" applyAlignment="0" applyProtection="0"/>
    <xf numFmtId="3" fontId="47" fillId="0" borderId="5" applyFont="0" applyBorder="0">
      <alignment horizontal="right"/>
      <protection locked="0"/>
    </xf>
    <xf numFmtId="193" fontId="46" fillId="0" borderId="0" applyFont="0" applyFill="0" applyBorder="0" applyAlignment="0" applyProtection="0"/>
    <xf numFmtId="0" fontId="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2" fillId="13" borderId="0" applyFont="0" applyBorder="0">
      <alignment horizontal="right"/>
    </xf>
    <xf numFmtId="4" fontId="42" fillId="13" borderId="3" applyBorder="0">
      <alignment horizontal="right"/>
    </xf>
    <xf numFmtId="4" fontId="42" fillId="13" borderId="1" applyFont="0" applyBorder="0">
      <alignment horizontal="right"/>
    </xf>
    <xf numFmtId="194" fontId="48" fillId="14" borderId="18">
      <alignment vertical="center"/>
    </xf>
    <xf numFmtId="168" fontId="13" fillId="0" borderId="0">
      <protection locked="0"/>
    </xf>
    <xf numFmtId="0" fontId="49" fillId="0" borderId="0"/>
    <xf numFmtId="0" fontId="49" fillId="0" borderId="0"/>
    <xf numFmtId="0" fontId="4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43" fontId="52" fillId="0" borderId="0" applyFont="0" applyFill="0" applyBorder="0" applyAlignment="0" applyProtection="0"/>
  </cellStyleXfs>
  <cellXfs count="79">
    <xf numFmtId="0" fontId="0" fillId="0" borderId="0" xfId="0"/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4" fillId="2" borderId="1" xfId="5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3" fillId="2" borderId="1" xfId="5" applyNumberFormat="1" applyFont="1" applyFill="1" applyBorder="1" applyAlignment="1">
      <alignment horizontal="center" vertical="center" wrapText="1"/>
    </xf>
    <xf numFmtId="0" fontId="3" fillId="2" borderId="1" xfId="194" applyNumberFormat="1" applyFont="1" applyFill="1" applyBorder="1" applyAlignment="1">
      <alignment horizontal="center" vertical="center" wrapText="1"/>
    </xf>
    <xf numFmtId="0" fontId="4" fillId="2" borderId="1" xfId="6" applyNumberFormat="1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3" fillId="2" borderId="1" xfId="195" applyNumberFormat="1" applyFont="1" applyFill="1" applyBorder="1" applyAlignment="1">
      <alignment horizontal="left" vertical="center" wrapText="1"/>
    </xf>
    <xf numFmtId="0" fontId="4" fillId="2" borderId="1" xfId="195" applyNumberFormat="1" applyFont="1" applyFill="1" applyBorder="1" applyAlignment="1">
      <alignment horizontal="left" vertical="center" wrapText="1"/>
    </xf>
    <xf numFmtId="49" fontId="3" fillId="2" borderId="1" xfId="195" applyNumberFormat="1" applyFont="1" applyFill="1" applyBorder="1" applyAlignment="1">
      <alignment horizontal="left" vertical="center" wrapText="1"/>
    </xf>
    <xf numFmtId="49" fontId="3" fillId="2" borderId="1" xfId="193" applyNumberFormat="1" applyFont="1" applyFill="1" applyBorder="1" applyAlignment="1">
      <alignment horizontal="left" vertical="center" wrapText="1"/>
    </xf>
    <xf numFmtId="0" fontId="3" fillId="2" borderId="1" xfId="193" applyNumberFormat="1" applyFont="1" applyFill="1" applyBorder="1" applyAlignment="1">
      <alignment horizontal="left" vertical="center" wrapText="1"/>
    </xf>
    <xf numFmtId="49" fontId="3" fillId="2" borderId="1" xfId="194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1" fillId="0" borderId="0" xfId="0" applyFont="1" applyFill="1" applyAlignment="1">
      <alignment vertical="center"/>
    </xf>
    <xf numFmtId="166" fontId="51" fillId="0" borderId="0" xfId="0" applyNumberFormat="1" applyFont="1" applyFill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0" xfId="5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9" fontId="2" fillId="0" borderId="19" xfId="227" applyNumberFormat="1" applyFont="1" applyFill="1" applyBorder="1" applyAlignment="1">
      <alignment horizontal="center" vertical="center" wrapText="1"/>
    </xf>
    <xf numFmtId="0" fontId="2" fillId="2" borderId="1" xfId="6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2" borderId="1" xfId="6" applyNumberFormat="1" applyFont="1" applyFill="1" applyBorder="1" applyAlignment="1">
      <alignment horizontal="center" vertical="center" wrapText="1"/>
    </xf>
    <xf numFmtId="49" fontId="4" fillId="2" borderId="1" xfId="194" applyNumberFormat="1" applyFont="1" applyFill="1" applyBorder="1" applyAlignment="1">
      <alignment horizontal="left" vertical="center" wrapText="1"/>
    </xf>
    <xf numFmtId="16" fontId="4" fillId="2" borderId="1" xfId="194" applyNumberFormat="1" applyFont="1" applyFill="1" applyBorder="1" applyAlignment="1">
      <alignment horizontal="center" vertical="center" wrapText="1"/>
    </xf>
    <xf numFmtId="49" fontId="4" fillId="2" borderId="1" xfId="195" applyNumberFormat="1" applyFont="1" applyFill="1" applyBorder="1" applyAlignment="1">
      <alignment horizontal="left" vertical="center" wrapText="1"/>
    </xf>
    <xf numFmtId="0" fontId="4" fillId="2" borderId="1" xfId="194" applyNumberFormat="1" applyFont="1" applyFill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49" fontId="0" fillId="0" borderId="0" xfId="0" applyNumberFormat="1"/>
    <xf numFmtId="0" fontId="51" fillId="0" borderId="0" xfId="0" applyFont="1"/>
    <xf numFmtId="43" fontId="0" fillId="0" borderId="0" xfId="228" applyFont="1"/>
    <xf numFmtId="43" fontId="53" fillId="0" borderId="0" xfId="228" applyFont="1"/>
    <xf numFmtId="3" fontId="0" fillId="0" borderId="0" xfId="0" applyNumberFormat="1"/>
    <xf numFmtId="0" fontId="51" fillId="0" borderId="22" xfId="0" applyFont="1" applyBorder="1" applyAlignment="1">
      <alignment vertical="center" wrapText="1"/>
    </xf>
    <xf numFmtId="0" fontId="51" fillId="0" borderId="21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21" xfId="0" applyFont="1" applyBorder="1" applyAlignment="1">
      <alignment vertical="center" wrapText="1"/>
    </xf>
    <xf numFmtId="43" fontId="0" fillId="0" borderId="0" xfId="0" applyNumberFormat="1"/>
    <xf numFmtId="166" fontId="3" fillId="2" borderId="1" xfId="1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6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1" fillId="0" borderId="23" xfId="0" applyFont="1" applyBorder="1" applyAlignment="1">
      <alignment horizontal="center" vertical="center" wrapText="1"/>
    </xf>
    <xf numFmtId="0" fontId="51" fillId="0" borderId="24" xfId="0" applyFont="1" applyBorder="1" applyAlignment="1">
      <alignment horizontal="center" vertical="center" wrapText="1"/>
    </xf>
    <xf numFmtId="0" fontId="51" fillId="0" borderId="22" xfId="0" applyFont="1" applyBorder="1" applyAlignment="1">
      <alignment horizontal="center" vertical="center" wrapText="1"/>
    </xf>
    <xf numFmtId="0" fontId="51" fillId="0" borderId="25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</cellXfs>
  <cellStyles count="229">
    <cellStyle name="_! С корректировкой под Энергокомфорт с мощностью 14.11.07 (1)" xfId="8"/>
    <cellStyle name="_~6099726" xfId="9"/>
    <cellStyle name="_2._Смета_2009г._Прочие_Чистая_" xfId="10"/>
    <cellStyle name="_2._Смета_2011г._ООО_Горсети_РЭК" xfId="11"/>
    <cellStyle name="_FFF" xfId="12"/>
    <cellStyle name="_FFF_New Form10_2" xfId="13"/>
    <cellStyle name="_FFF_Nsi" xfId="14"/>
    <cellStyle name="_FFF_Nsi_1" xfId="15"/>
    <cellStyle name="_FFF_Nsi_139" xfId="16"/>
    <cellStyle name="_FFF_Nsi_140" xfId="17"/>
    <cellStyle name="_FFF_Nsi_140(Зах)" xfId="18"/>
    <cellStyle name="_FFF_Nsi_140_mod" xfId="19"/>
    <cellStyle name="_FFF_Summary" xfId="20"/>
    <cellStyle name="_FFF_Tax_form_1кв_3" xfId="21"/>
    <cellStyle name="_FFF_БКЭ" xfId="22"/>
    <cellStyle name="_Final_Book_010301" xfId="23"/>
    <cellStyle name="_Final_Book_010301_New Form10_2" xfId="24"/>
    <cellStyle name="_Final_Book_010301_Nsi" xfId="25"/>
    <cellStyle name="_Final_Book_010301_Nsi_1" xfId="26"/>
    <cellStyle name="_Final_Book_010301_Nsi_139" xfId="27"/>
    <cellStyle name="_Final_Book_010301_Nsi_140" xfId="28"/>
    <cellStyle name="_Final_Book_010301_Nsi_140(Зах)" xfId="29"/>
    <cellStyle name="_Final_Book_010301_Nsi_140_mod" xfId="30"/>
    <cellStyle name="_Final_Book_010301_Summary" xfId="31"/>
    <cellStyle name="_Final_Book_010301_Tax_form_1кв_3" xfId="32"/>
    <cellStyle name="_Final_Book_010301_БКЭ" xfId="33"/>
    <cellStyle name="_model" xfId="34"/>
    <cellStyle name="_New_Sofi" xfId="35"/>
    <cellStyle name="_New_Sofi_FFF" xfId="36"/>
    <cellStyle name="_New_Sofi_New Form10_2" xfId="37"/>
    <cellStyle name="_New_Sofi_Nsi" xfId="38"/>
    <cellStyle name="_New_Sofi_Nsi_1" xfId="39"/>
    <cellStyle name="_New_Sofi_Nsi_139" xfId="40"/>
    <cellStyle name="_New_Sofi_Nsi_140" xfId="41"/>
    <cellStyle name="_New_Sofi_Nsi_140(Зах)" xfId="42"/>
    <cellStyle name="_New_Sofi_Nsi_140_mod" xfId="43"/>
    <cellStyle name="_New_Sofi_Summary" xfId="44"/>
    <cellStyle name="_New_Sofi_Tax_form_1кв_3" xfId="45"/>
    <cellStyle name="_New_Sofi_БКЭ" xfId="46"/>
    <cellStyle name="_Nsi" xfId="47"/>
    <cellStyle name="_АГ" xfId="48"/>
    <cellStyle name="_Амортизация" xfId="49"/>
    <cellStyle name="_Амортизация 31.08_1" xfId="50"/>
    <cellStyle name="_БДР04м05" xfId="51"/>
    <cellStyle name="_Горсети 09 раскладка" xfId="52"/>
    <cellStyle name="_График реализации проектовa_3" xfId="53"/>
    <cellStyle name="_Дозакл 5 мес.2000" xfId="54"/>
    <cellStyle name="_Дополняемый НОМЕНКЛАТУРНЫЙ СПРАВОЧНИК ОАО ТКС" xfId="55"/>
    <cellStyle name="_Ежедекадная справка о векселях в обращении" xfId="56"/>
    <cellStyle name="_Ежедекадная справка о движении заемных средств" xfId="57"/>
    <cellStyle name="_Ежедекадная справка о движении заемных средств (2)" xfId="58"/>
    <cellStyle name="_Книга3" xfId="59"/>
    <cellStyle name="_Книга3_New Form10_2" xfId="60"/>
    <cellStyle name="_Книга3_Nsi" xfId="61"/>
    <cellStyle name="_Книга3_Nsi_1" xfId="62"/>
    <cellStyle name="_Книга3_Nsi_139" xfId="63"/>
    <cellStyle name="_Книга3_Nsi_140" xfId="64"/>
    <cellStyle name="_Книга3_Nsi_140(Зах)" xfId="65"/>
    <cellStyle name="_Книга3_Nsi_140_mod" xfId="66"/>
    <cellStyle name="_Книга3_Summary" xfId="67"/>
    <cellStyle name="_Книга3_Tax_form_1кв_3" xfId="68"/>
    <cellStyle name="_Книга3_БКЭ" xfId="69"/>
    <cellStyle name="_Книга7" xfId="70"/>
    <cellStyle name="_Книга7_New Form10_2" xfId="71"/>
    <cellStyle name="_Книга7_Nsi" xfId="72"/>
    <cellStyle name="_Книга7_Nsi_1" xfId="73"/>
    <cellStyle name="_Книга7_Nsi_139" xfId="74"/>
    <cellStyle name="_Книга7_Nsi_140" xfId="75"/>
    <cellStyle name="_Книга7_Nsi_140(Зах)" xfId="76"/>
    <cellStyle name="_Книга7_Nsi_140_mod" xfId="77"/>
    <cellStyle name="_Книга7_Summary" xfId="78"/>
    <cellStyle name="_Книга7_Tax_form_1кв_3" xfId="79"/>
    <cellStyle name="_Книга7_БКЭ" xfId="80"/>
    <cellStyle name="_Копия Амортизация" xfId="81"/>
    <cellStyle name="_Копия Копия План 2011 г. по видам" xfId="82"/>
    <cellStyle name="_Куликова ОПП" xfId="83"/>
    <cellStyle name="_Материалы от ТТС (Саша делай сдесь)" xfId="84"/>
    <cellStyle name="_На согласование" xfId="85"/>
    <cellStyle name="_НОМЕНКЛАТУРНЫЙ СПРАВОЧНИК ОАО ТКС (утвержденный) (2)" xfId="86"/>
    <cellStyle name="_отдано в РЭК сводный план ИП 2007 300606" xfId="87"/>
    <cellStyle name="_ОХР" xfId="88"/>
    <cellStyle name="_план ПП" xfId="89"/>
    <cellStyle name="_ПП план-факт" xfId="90"/>
    <cellStyle name="_Прик РКС-265-п от 21.11.2005г. прил 1 к Регламенту" xfId="91"/>
    <cellStyle name="_ПРИЛ. 2003_ЧТЭ" xfId="92"/>
    <cellStyle name="_Приложение № 1 к регламенту по формированию Инвестиционной программы" xfId="93"/>
    <cellStyle name="_Приложение откр." xfId="94"/>
    <cellStyle name="_проект_инвест_программы_2" xfId="95"/>
    <cellStyle name="_ПФ14" xfId="96"/>
    <cellStyle name="_разбивка АТС" xfId="97"/>
    <cellStyle name="_Расшифровки_1кв_2002" xfId="98"/>
    <cellStyle name="_Смета 2009 2010" xfId="99"/>
    <cellStyle name="_Справка-распределение ОХР,25,23 за 1 полугодие 2009" xfId="100"/>
    <cellStyle name="_Томские КС ПЭ-9 1_20061225" xfId="101"/>
    <cellStyle name="_Факт 2009 год" xfId="102"/>
    <cellStyle name="_Формы" xfId="103"/>
    <cellStyle name="”€ќђќ‘ћ‚›‰" xfId="104"/>
    <cellStyle name="”€љ‘€ђћ‚ђќќ›‰" xfId="105"/>
    <cellStyle name="”ќђќ‘ћ‚›‰" xfId="106"/>
    <cellStyle name="”љ‘ђћ‚ђќќ›‰" xfId="107"/>
    <cellStyle name="„…ќ…†ќ›‰" xfId="108"/>
    <cellStyle name="„ђ’ђ" xfId="109"/>
    <cellStyle name="€’ћѓћ‚›‰" xfId="110"/>
    <cellStyle name="‡ђѓћ‹ћ‚ћљ1" xfId="111"/>
    <cellStyle name="‡ђѓћ‹ћ‚ћљ2" xfId="112"/>
    <cellStyle name="’ћѓћ‚›‰" xfId="113"/>
    <cellStyle name="0,0_x000d__x000a_NA_x000d__x000a_" xfId="114"/>
    <cellStyle name="0,00;0;" xfId="115"/>
    <cellStyle name="3d" xfId="116"/>
    <cellStyle name="Aaia?iue [0]_?anoiau" xfId="117"/>
    <cellStyle name="Aaia?iue_?anoiau" xfId="118"/>
    <cellStyle name="Aeia?nnueea" xfId="119"/>
    <cellStyle name="Calc Currency (0)" xfId="120"/>
    <cellStyle name="Comma [0]_(1)" xfId="121"/>
    <cellStyle name="Comma_(1)" xfId="122"/>
    <cellStyle name="Currency [0]" xfId="123"/>
    <cellStyle name="Currency_(1)" xfId="124"/>
    <cellStyle name="Đ_x0010_" xfId="125"/>
    <cellStyle name="Đ_x0010_?䥘Ȏ_x0013_⤀጖ē??䆈Ȏ_x0013_⬀ጘē_x0010_?䦄Ȏ" xfId="126"/>
    <cellStyle name="Đ_x0010_?䥘Ȏ_x0013_⤀጖ē??䆈Ȏ_x0013_⬀ጘē_x0010_?䦄Ȏ 1" xfId="127"/>
    <cellStyle name="Dezimal [0]_Compiling Utility Macros" xfId="128"/>
    <cellStyle name="Dezimal_Compiling Utility Macros" xfId="129"/>
    <cellStyle name="Euro" xfId="130"/>
    <cellStyle name="F2" xfId="131"/>
    <cellStyle name="F3" xfId="132"/>
    <cellStyle name="F4" xfId="133"/>
    <cellStyle name="F5" xfId="134"/>
    <cellStyle name="F6" xfId="135"/>
    <cellStyle name="F7" xfId="136"/>
    <cellStyle name="F8" xfId="137"/>
    <cellStyle name="Followed Hyperlink" xfId="138"/>
    <cellStyle name="Header1" xfId="139"/>
    <cellStyle name="Header2" xfId="140"/>
    <cellStyle name="Heading 1" xfId="141"/>
    <cellStyle name="Hyperlink" xfId="142"/>
    <cellStyle name="Iau?iue_?anoiau" xfId="143"/>
    <cellStyle name="Input" xfId="144"/>
    <cellStyle name="Ioe?uaaaoayny aeia?nnueea" xfId="145"/>
    <cellStyle name="ISO" xfId="146"/>
    <cellStyle name="JR Cells No Values" xfId="147"/>
    <cellStyle name="JR_ formula" xfId="148"/>
    <cellStyle name="JRchapeau" xfId="149"/>
    <cellStyle name="Just_Table" xfId="150"/>
    <cellStyle name="Milliers_FA_JUIN_2004" xfId="151"/>
    <cellStyle name="Monйtaire [0]_Conversion Summary" xfId="152"/>
    <cellStyle name="Monйtaire_Conversion Summary" xfId="153"/>
    <cellStyle name="Normal_0,85 без вывода" xfId="154"/>
    <cellStyle name="Normal1" xfId="155"/>
    <cellStyle name="normбlnм_laroux" xfId="156"/>
    <cellStyle name="Oeiainiaue [0]_?anoiau" xfId="157"/>
    <cellStyle name="Oeiainiaue_?anoiau" xfId="158"/>
    <cellStyle name="Ouny?e [0]_?anoiau" xfId="159"/>
    <cellStyle name="Ouny?e_?anoiau" xfId="160"/>
    <cellStyle name="Paaotsikko" xfId="161"/>
    <cellStyle name="Price_Body" xfId="162"/>
    <cellStyle name="protect" xfId="163"/>
    <cellStyle name="Pддotsikko" xfId="164"/>
    <cellStyle name="QTitle" xfId="165"/>
    <cellStyle name="range" xfId="166"/>
    <cellStyle name="Standard_Anpassen der Amortisation" xfId="167"/>
    <cellStyle name="t2" xfId="168"/>
    <cellStyle name="Tioma Back" xfId="169"/>
    <cellStyle name="Tioma Cells No Values" xfId="170"/>
    <cellStyle name="Tioma formula" xfId="171"/>
    <cellStyle name="Tioma Input" xfId="172"/>
    <cellStyle name="Tioma style" xfId="173"/>
    <cellStyle name="Validation" xfId="174"/>
    <cellStyle name="Valiotsikko" xfId="175"/>
    <cellStyle name="Vдliotsikko" xfId="176"/>
    <cellStyle name="Währung [0]_Compiling Utility Macros" xfId="177"/>
    <cellStyle name="Währung_Compiling Utility Macros" xfId="178"/>
    <cellStyle name="YelNumbersCurr" xfId="179"/>
    <cellStyle name="Беззащитный" xfId="180"/>
    <cellStyle name="Заголовок" xfId="181"/>
    <cellStyle name="ЗаголовокСтолбца" xfId="182"/>
    <cellStyle name="Защитный" xfId="183"/>
    <cellStyle name="Значение" xfId="184"/>
    <cellStyle name="Мои наименования показателей" xfId="187"/>
    <cellStyle name="Мой заголовок" xfId="185"/>
    <cellStyle name="Мой заголовок листа" xfId="186"/>
    <cellStyle name="Обычный" xfId="0" builtinId="0"/>
    <cellStyle name="Обычный 2" xfId="1"/>
    <cellStyle name="Обычный 2 2" xfId="189"/>
    <cellStyle name="Обычный 2 3" xfId="188"/>
    <cellStyle name="Обычный 2_ИПР ОАО ТРК 2010-2012 гг Минэнерго, в РЭК1" xfId="190"/>
    <cellStyle name="Обычный 3" xfId="2"/>
    <cellStyle name="Обычный 3 2" xfId="191"/>
    <cellStyle name="Обычный 3 4" xfId="3"/>
    <cellStyle name="Обычный 4" xfId="192"/>
    <cellStyle name="Обычный 5" xfId="7"/>
    <cellStyle name="Обычный 6" xfId="206"/>
    <cellStyle name="Обычный_2011" xfId="193"/>
    <cellStyle name="Обычный_2011-2013_от Панковой И.А.16.04" xfId="6"/>
    <cellStyle name="Обычный_Инвестиции Сети Сбыты ЭСО" xfId="194"/>
    <cellStyle name="Обычный_ПП-2007Г. ООО" xfId="195"/>
    <cellStyle name="Обычный_Форматы по компаниям с уменьшением от 28.12" xfId="5"/>
    <cellStyle name="Обычный_Форматы по компаниям с уменьшением от 28.12_2012-2014 (изм. ИП2014 20.09.2013)" xfId="227"/>
    <cellStyle name="Поле ввода" xfId="196"/>
    <cellStyle name="Процентный 2" xfId="197"/>
    <cellStyle name="Процентный 2 2" xfId="198"/>
    <cellStyle name="Процентный 3" xfId="199"/>
    <cellStyle name="Процентный 3 2" xfId="200"/>
    <cellStyle name="Стиль 1" xfId="201"/>
    <cellStyle name="Текстовый" xfId="202"/>
    <cellStyle name="Тысячи [0]_27.02 скоррект. " xfId="203"/>
    <cellStyle name="Тысячи [а]" xfId="204"/>
    <cellStyle name="Тысячи_27.02 скоррект. " xfId="205"/>
    <cellStyle name="Финансовый" xfId="228" builtinId="3"/>
    <cellStyle name="Финансовый 2" xfId="4"/>
    <cellStyle name="Финансовый 2 2" xfId="207"/>
    <cellStyle name="Финансовый 3" xfId="208"/>
    <cellStyle name="Финансовый 3 2" xfId="209"/>
    <cellStyle name="Финансовый 4" xfId="210"/>
    <cellStyle name="Формула" xfId="211"/>
    <cellStyle name="ФормулаВБ" xfId="212"/>
    <cellStyle name="ФормулаНаКонтроль" xfId="213"/>
    <cellStyle name="Формулы" xfId="214"/>
    <cellStyle name="Џђћ–…ќ’ќ›‰" xfId="215"/>
    <cellStyle name="ܘ_x0008_" xfId="216"/>
    <cellStyle name="ܘ_x0008_?䈌Ȏ㘛䤀ጛܛ_x0008_?䨐Ȏ㘛䤀ጛܛ_x0008_?䉜Ȏ㘛伀ᤛ" xfId="217"/>
    <cellStyle name="ܘ_x0008_?䈌Ȏ㘛䤀ጛܛ_x0008_?䨐Ȏ㘛䤀ጛܛ_x0008_?䉜Ȏ㘛伀ᤛ 1" xfId="218"/>
    <cellStyle name="ܛ_x0008_" xfId="219"/>
    <cellStyle name="ܛ_x0008_?䉜Ȏ㘛伀ᤛܛ_x0008_?偬Ȏ?ഀ഍č_x0001_?䊴Ȏ?ကတĐ_x0001_Ҡ" xfId="220"/>
    <cellStyle name="ܛ_x0008_?䉜Ȏ㘛伀ᤛܛ_x0008_?偬Ȏ?ഀ഍č_x0001_?䊴Ȏ?ကတĐ_x0001_Ҡ 1" xfId="221"/>
    <cellStyle name="ܛ_x0008_?䉜Ȏ㘛伀ᤛܛ_x0008_?偬Ȏ?ഀ഍č_x0001_?䊴Ȏ?ကတĐ_x0001_Ҡ_БДР С44о БДДС ок03" xfId="222"/>
    <cellStyle name="㐀കܒ_x0008_" xfId="223"/>
    <cellStyle name="㐀കܒ_x0008_?䆴Ȏ㘛伀ᤛܛ_x0008_?䧀Ȏ〘䤀ᤘ" xfId="224"/>
    <cellStyle name="㐀കܒ_x0008_?䆴Ȏ㘛伀ᤛܛ_x0008_?䧀Ȏ〘䤀ᤘ 1" xfId="225"/>
    <cellStyle name="㐀കܒ_x0008_?䆴Ȏ㘛伀ᤛܛ_x0008_?䧀Ȏ〘䤀ᤘ_БДР С44о БДДС ок03" xfId="2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87;%20&#1076;&#1090;&#1088;27.10/&#1055;&#1088;&#1080;&#1083;&#1086;&#1078;&#1077;&#1085;&#1080;&#1103;%20&#1082;%20&#1087;&#1088;&#1080;&#1082;&#1072;&#1079;&#1091;%20&#1048;&#1043;&#1057;%2020-24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0228_1074205010351_6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№ 1"/>
      <sheetName val="Раздел № 2"/>
      <sheetName val="Раздел № 3 2020"/>
      <sheetName val="Раздел № 3 2021"/>
      <sheetName val="Раздел № 3 2019-"/>
      <sheetName val="Раздел № 3 2022"/>
      <sheetName val="Раздел № 3 2023"/>
      <sheetName val="Раздел № 3 2024"/>
      <sheetName val="Раздел № 1.1"/>
      <sheetName val="Раздел № 1.1 по кв 2019"/>
      <sheetName val="Раздел № 1.1 по кв 2020"/>
      <sheetName val="Раздел № 1.2"/>
      <sheetName val="Раздел № 2.1"/>
      <sheetName val="Раздел № 3.1"/>
      <sheetName val="Лист1"/>
    </sheetNames>
    <sheetDataSet>
      <sheetData sheetId="0">
        <row r="16">
          <cell r="AJ16">
            <v>0.94499999999999995</v>
          </cell>
        </row>
        <row r="19">
          <cell r="I19">
            <v>11.52</v>
          </cell>
        </row>
        <row r="20">
          <cell r="I20">
            <v>221.16</v>
          </cell>
        </row>
        <row r="33">
          <cell r="G33">
            <v>1.742772</v>
          </cell>
        </row>
      </sheetData>
      <sheetData sheetId="1">
        <row r="17">
          <cell r="J17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0228_1074205010351_01_1_69_"/>
      <sheetName val="F0228_1074205010351_01_2_69"/>
      <sheetName val="F0228_1074205010351_01_3_69"/>
      <sheetName val="F0228_1074205010351_01_4_69"/>
      <sheetName val="F0228_1074205010351_01_5_69"/>
      <sheetName val="F0228_1074205010351_02_0_69_"/>
      <sheetName val="F0228_1074205010351_03_0_69_"/>
      <sheetName val="F0228_1074205010351_04_0_69_"/>
      <sheetName val="F0228_1074205010351_05_0_69_"/>
      <sheetName val="F0228_1074205010351_06_0_69_"/>
      <sheetName val="F0228_1074205010351_07_0_69_"/>
      <sheetName val="F0228_1074205010351_08_0_69_"/>
      <sheetName val="F0228_1074205010351_09_0_69_"/>
      <sheetName val="F0228_1074205010351_10_0_69_"/>
      <sheetName val="F0228_1074205010351_11_1_69_"/>
      <sheetName val="F0228_1074205010351_11_2_69_"/>
      <sheetName val="F0228_1074205010351_11_3_69_"/>
      <sheetName val="F0228_1074205010351_12_0_69_"/>
      <sheetName val="F0228_1074205010351_13_0_69_"/>
      <sheetName val="F0228_1074205010351_14_0_69_"/>
      <sheetName val="E0228_1074205010351_15_0_69_"/>
      <sheetName val="F0228_1074205010351_16_0_69_"/>
      <sheetName val="F0228_1074205010351_17_0_69_"/>
      <sheetName val="F0228_1074205010351_18_0_69_"/>
      <sheetName val="F0228_1074205010351_19_0_6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8">
          <cell r="K58">
            <v>6.3280066117028184</v>
          </cell>
        </row>
        <row r="85">
          <cell r="K85">
            <v>3.1905000000000001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view="pageBreakPreview" topLeftCell="A10" zoomScale="70" zoomScaleNormal="60" zoomScaleSheetLayoutView="70" workbookViewId="0">
      <selection activeCell="O38" sqref="O38"/>
    </sheetView>
  </sheetViews>
  <sheetFormatPr defaultRowHeight="12.75" x14ac:dyDescent="0.25"/>
  <cols>
    <col min="1" max="1" width="9.140625" style="1"/>
    <col min="2" max="2" width="44.140625" style="1" customWidth="1"/>
    <col min="3" max="3" width="20.5703125" style="1" customWidth="1"/>
    <col min="4" max="4" width="10.28515625" style="13" customWidth="1"/>
    <col min="5" max="5" width="10.42578125" style="13" customWidth="1"/>
    <col min="6" max="7" width="9.140625" style="13"/>
    <col min="8" max="8" width="20.85546875" style="13" customWidth="1"/>
    <col min="9" max="9" width="10.5703125" style="13" customWidth="1"/>
    <col min="10" max="10" width="10.7109375" style="13" customWidth="1"/>
    <col min="11" max="12" width="9.140625" style="13"/>
    <col min="13" max="13" width="20.85546875" style="13" customWidth="1"/>
    <col min="14" max="14" width="15.28515625" style="13" customWidth="1"/>
    <col min="15" max="15" width="38" style="13" customWidth="1"/>
    <col min="16" max="16" width="20.42578125" style="13" customWidth="1"/>
    <col min="17" max="18" width="13.42578125" style="13" customWidth="1"/>
    <col min="19" max="19" width="44.5703125" style="13" customWidth="1"/>
    <col min="20" max="16384" width="9.140625" style="1"/>
  </cols>
  <sheetData>
    <row r="1" spans="1:26" ht="14.25" x14ac:dyDescent="0.25">
      <c r="A1" s="62" t="s">
        <v>283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3" spans="1:26" s="13" customFormat="1" ht="35.25" customHeight="1" x14ac:dyDescent="0.25">
      <c r="A3" s="63" t="s">
        <v>0</v>
      </c>
      <c r="B3" s="63" t="s">
        <v>1</v>
      </c>
      <c r="C3" s="66" t="s">
        <v>32</v>
      </c>
      <c r="D3" s="63" t="s">
        <v>43</v>
      </c>
      <c r="E3" s="63"/>
      <c r="F3" s="63"/>
      <c r="G3" s="63"/>
      <c r="H3" s="63"/>
      <c r="I3" s="68" t="s">
        <v>33</v>
      </c>
      <c r="J3" s="69"/>
      <c r="K3" s="69"/>
      <c r="L3" s="69"/>
      <c r="M3" s="70"/>
      <c r="N3" s="61" t="s">
        <v>2</v>
      </c>
      <c r="O3" s="61" t="s">
        <v>3</v>
      </c>
      <c r="P3" s="61" t="s">
        <v>4</v>
      </c>
      <c r="Q3" s="61" t="s">
        <v>5</v>
      </c>
      <c r="R3" s="61" t="s">
        <v>6</v>
      </c>
      <c r="S3" s="63" t="s">
        <v>30</v>
      </c>
    </row>
    <row r="4" spans="1:26" s="13" customFormat="1" ht="63" customHeight="1" x14ac:dyDescent="0.25">
      <c r="A4" s="63"/>
      <c r="B4" s="63"/>
      <c r="C4" s="71"/>
      <c r="D4" s="63" t="s">
        <v>7</v>
      </c>
      <c r="E4" s="63" t="s">
        <v>8</v>
      </c>
      <c r="F4" s="61" t="s">
        <v>9</v>
      </c>
      <c r="G4" s="61"/>
      <c r="H4" s="61" t="s">
        <v>280</v>
      </c>
      <c r="I4" s="66" t="s">
        <v>7</v>
      </c>
      <c r="J4" s="66" t="s">
        <v>8</v>
      </c>
      <c r="K4" s="61" t="s">
        <v>9</v>
      </c>
      <c r="L4" s="61"/>
      <c r="M4" s="64" t="str">
        <f>H4</f>
        <v xml:space="preserve">Полная 
стоимость 
строительства в ценах 2022 года в проекте ИПР, млн. руб. без НДС  </v>
      </c>
      <c r="N4" s="61"/>
      <c r="O4" s="61"/>
      <c r="P4" s="61"/>
      <c r="Q4" s="61"/>
      <c r="R4" s="61"/>
      <c r="S4" s="63"/>
    </row>
    <row r="5" spans="1:26" s="12" customFormat="1" ht="75" customHeight="1" x14ac:dyDescent="0.25">
      <c r="A5" s="63"/>
      <c r="B5" s="63"/>
      <c r="C5" s="67"/>
      <c r="D5" s="63"/>
      <c r="E5" s="63"/>
      <c r="F5" s="14" t="s">
        <v>10</v>
      </c>
      <c r="G5" s="14" t="s">
        <v>11</v>
      </c>
      <c r="H5" s="61"/>
      <c r="I5" s="67"/>
      <c r="J5" s="67"/>
      <c r="K5" s="14" t="s">
        <v>10</v>
      </c>
      <c r="L5" s="14" t="s">
        <v>11</v>
      </c>
      <c r="M5" s="65"/>
      <c r="N5" s="61"/>
      <c r="O5" s="61"/>
      <c r="P5" s="61"/>
      <c r="Q5" s="61"/>
      <c r="R5" s="61"/>
      <c r="S5" s="63"/>
    </row>
    <row r="6" spans="1:26" s="13" customFormat="1" x14ac:dyDescent="0.25">
      <c r="A6" s="3">
        <v>1</v>
      </c>
      <c r="B6" s="3">
        <v>2</v>
      </c>
      <c r="C6" s="3"/>
      <c r="D6" s="3">
        <v>3</v>
      </c>
      <c r="E6" s="3">
        <v>4</v>
      </c>
      <c r="F6" s="11">
        <v>5</v>
      </c>
      <c r="G6" s="11">
        <v>6</v>
      </c>
      <c r="H6" s="11">
        <v>7</v>
      </c>
      <c r="I6" s="3">
        <v>8</v>
      </c>
      <c r="J6" s="3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  <c r="Q6" s="11">
        <v>16</v>
      </c>
      <c r="R6" s="11">
        <v>17</v>
      </c>
      <c r="S6" s="3">
        <v>18</v>
      </c>
    </row>
    <row r="7" spans="1:26" s="12" customFormat="1" x14ac:dyDescent="0.25">
      <c r="A7" s="22"/>
      <c r="B7" s="23" t="s">
        <v>27</v>
      </c>
      <c r="C7" s="23"/>
      <c r="D7" s="22"/>
      <c r="E7" s="22"/>
      <c r="F7" s="24">
        <v>0</v>
      </c>
      <c r="G7" s="24">
        <v>0</v>
      </c>
      <c r="H7" s="24">
        <f>H8+H22+H25+H27+H29</f>
        <v>13.824235270078642</v>
      </c>
      <c r="I7" s="24"/>
      <c r="J7" s="24"/>
      <c r="K7" s="24">
        <v>0</v>
      </c>
      <c r="L7" s="24">
        <v>0</v>
      </c>
      <c r="M7" s="24">
        <f>M8+M22+M25+M27+M29</f>
        <v>246.50423527007865</v>
      </c>
      <c r="N7" s="24">
        <f>M7-H7</f>
        <v>232.68</v>
      </c>
      <c r="O7" s="25"/>
      <c r="P7" s="25"/>
      <c r="Q7" s="25"/>
      <c r="R7" s="25"/>
      <c r="S7" s="22"/>
    </row>
    <row r="8" spans="1:26" s="28" customFormat="1" ht="34.5" customHeight="1" x14ac:dyDescent="0.25">
      <c r="A8" s="10" t="s">
        <v>25</v>
      </c>
      <c r="B8" s="20" t="s">
        <v>12</v>
      </c>
      <c r="C8" s="20"/>
      <c r="D8" s="26"/>
      <c r="E8" s="26"/>
      <c r="F8" s="27">
        <v>0</v>
      </c>
      <c r="G8" s="27">
        <v>0</v>
      </c>
      <c r="H8" s="27">
        <f>H17+H9</f>
        <v>8.8909632700786414</v>
      </c>
      <c r="I8" s="27"/>
      <c r="J8" s="27"/>
      <c r="K8" s="27">
        <v>0</v>
      </c>
      <c r="L8" s="27">
        <v>0</v>
      </c>
      <c r="M8" s="27">
        <f>M17+M9</f>
        <v>241.57096327007866</v>
      </c>
      <c r="N8" s="24">
        <f>M8-H8</f>
        <v>232.68000000000004</v>
      </c>
      <c r="O8" s="26"/>
      <c r="P8" s="26"/>
      <c r="Q8" s="26"/>
      <c r="R8" s="26"/>
      <c r="S8" s="26"/>
      <c r="Y8" s="28" t="s">
        <v>65</v>
      </c>
    </row>
    <row r="9" spans="1:26" s="28" customFormat="1" ht="50.25" customHeight="1" x14ac:dyDescent="0.25">
      <c r="A9" s="10" t="s">
        <v>13</v>
      </c>
      <c r="B9" s="20" t="s">
        <v>59</v>
      </c>
      <c r="C9" s="20"/>
      <c r="D9" s="26"/>
      <c r="E9" s="26"/>
      <c r="F9" s="27"/>
      <c r="G9" s="27"/>
      <c r="H9" s="27">
        <f>H10+H11+H12+H13</f>
        <v>6.085</v>
      </c>
      <c r="I9" s="27"/>
      <c r="J9" s="27"/>
      <c r="K9" s="27"/>
      <c r="L9" s="27"/>
      <c r="M9" s="27">
        <f>M10+M11+M12+M13+M14</f>
        <v>238.76500000000001</v>
      </c>
      <c r="N9" s="24">
        <f t="shared" ref="N9:N12" si="0">M9-H9</f>
        <v>232.68</v>
      </c>
      <c r="O9" s="26"/>
      <c r="P9" s="26"/>
      <c r="Q9" s="26"/>
      <c r="R9" s="26"/>
      <c r="S9" s="26"/>
      <c r="U9" s="28" t="s">
        <v>60</v>
      </c>
      <c r="V9" s="28" t="s">
        <v>61</v>
      </c>
      <c r="Y9" s="28">
        <v>0.95</v>
      </c>
      <c r="Z9" s="28" t="s">
        <v>64</v>
      </c>
    </row>
    <row r="10" spans="1:26" s="28" customFormat="1" ht="36" customHeight="1" x14ac:dyDescent="0.25">
      <c r="A10" s="41" t="s">
        <v>48</v>
      </c>
      <c r="B10" s="42" t="s">
        <v>44</v>
      </c>
      <c r="C10" s="36" t="s">
        <v>55</v>
      </c>
      <c r="D10" s="26">
        <v>2022</v>
      </c>
      <c r="E10" s="26">
        <v>2022</v>
      </c>
      <c r="F10" s="27"/>
      <c r="G10" s="27">
        <v>2</v>
      </c>
      <c r="H10" s="27">
        <v>3.5999999999999996</v>
      </c>
      <c r="I10" s="37">
        <v>2021</v>
      </c>
      <c r="J10" s="37">
        <v>2022</v>
      </c>
      <c r="K10" s="27"/>
      <c r="L10" s="27"/>
      <c r="M10" s="27">
        <f>H10</f>
        <v>3.5999999999999996</v>
      </c>
      <c r="N10" s="24">
        <f t="shared" si="0"/>
        <v>0</v>
      </c>
      <c r="O10" s="26"/>
      <c r="P10" s="2"/>
      <c r="Q10" s="37"/>
      <c r="R10" s="46"/>
      <c r="S10" s="26"/>
      <c r="U10" s="28" t="s">
        <v>62</v>
      </c>
      <c r="W10" s="28" t="s">
        <v>63</v>
      </c>
    </row>
    <row r="11" spans="1:26" s="28" customFormat="1" ht="36" customHeight="1" x14ac:dyDescent="0.25">
      <c r="A11" s="41" t="s">
        <v>49</v>
      </c>
      <c r="B11" s="42" t="s">
        <v>45</v>
      </c>
      <c r="C11" s="36" t="s">
        <v>56</v>
      </c>
      <c r="D11" s="26">
        <v>2022</v>
      </c>
      <c r="E11" s="26">
        <v>2022</v>
      </c>
      <c r="F11" s="27"/>
      <c r="G11" s="27">
        <v>0.4</v>
      </c>
      <c r="H11" s="27">
        <v>0.94499999999999995</v>
      </c>
      <c r="I11" s="37">
        <v>2021</v>
      </c>
      <c r="J11" s="37">
        <v>2021</v>
      </c>
      <c r="K11" s="27"/>
      <c r="L11" s="27"/>
      <c r="M11" s="27">
        <f t="shared" ref="M11:M13" si="1">H11</f>
        <v>0.94499999999999995</v>
      </c>
      <c r="N11" s="24">
        <f>M11-H11</f>
        <v>0</v>
      </c>
      <c r="O11" s="26"/>
      <c r="P11" s="2"/>
      <c r="Q11" s="37"/>
      <c r="R11" s="46"/>
      <c r="S11" s="26"/>
      <c r="U11" s="28">
        <v>560</v>
      </c>
      <c r="V11" s="28">
        <v>630</v>
      </c>
    </row>
    <row r="12" spans="1:26" s="28" customFormat="1" ht="36" customHeight="1" x14ac:dyDescent="0.25">
      <c r="A12" s="41" t="s">
        <v>34</v>
      </c>
      <c r="B12" s="42" t="s">
        <v>46</v>
      </c>
      <c r="C12" s="36" t="s">
        <v>57</v>
      </c>
      <c r="D12" s="26">
        <v>2022</v>
      </c>
      <c r="E12" s="26">
        <v>2022</v>
      </c>
      <c r="F12" s="27"/>
      <c r="G12" s="27">
        <v>0.63</v>
      </c>
      <c r="H12" s="27">
        <v>1.18</v>
      </c>
      <c r="I12" s="37">
        <v>2021</v>
      </c>
      <c r="J12" s="37">
        <v>2021</v>
      </c>
      <c r="K12" s="27"/>
      <c r="L12" s="27"/>
      <c r="M12" s="27">
        <f t="shared" si="1"/>
        <v>1.18</v>
      </c>
      <c r="N12" s="24">
        <f t="shared" si="0"/>
        <v>0</v>
      </c>
      <c r="O12" s="26"/>
      <c r="P12" s="2"/>
      <c r="Q12" s="37"/>
      <c r="R12" s="46"/>
      <c r="S12" s="26"/>
      <c r="U12" s="28">
        <v>630</v>
      </c>
      <c r="V12" s="28">
        <v>1000</v>
      </c>
    </row>
    <row r="13" spans="1:26" s="28" customFormat="1" ht="36" customHeight="1" x14ac:dyDescent="0.25">
      <c r="A13" s="41" t="s">
        <v>50</v>
      </c>
      <c r="B13" s="42" t="s">
        <v>47</v>
      </c>
      <c r="C13" s="36" t="s">
        <v>58</v>
      </c>
      <c r="D13" s="26">
        <v>2022</v>
      </c>
      <c r="E13" s="26">
        <v>2022</v>
      </c>
      <c r="F13" s="27"/>
      <c r="G13" s="27">
        <v>0.16</v>
      </c>
      <c r="H13" s="27">
        <v>0.36</v>
      </c>
      <c r="I13" s="37">
        <v>2021</v>
      </c>
      <c r="J13" s="37">
        <v>2021</v>
      </c>
      <c r="K13" s="27"/>
      <c r="L13" s="27"/>
      <c r="M13" s="27">
        <f t="shared" si="1"/>
        <v>0.36</v>
      </c>
      <c r="N13" s="24">
        <f>M13-H13</f>
        <v>0</v>
      </c>
      <c r="O13" s="26"/>
      <c r="P13" s="2"/>
      <c r="Q13" s="37"/>
      <c r="R13" s="46"/>
      <c r="S13" s="26"/>
      <c r="U13" s="28">
        <v>160</v>
      </c>
      <c r="V13" s="28">
        <v>250</v>
      </c>
    </row>
    <row r="14" spans="1:26" s="28" customFormat="1" ht="82.5" customHeight="1" x14ac:dyDescent="0.25">
      <c r="A14" s="41" t="s">
        <v>278</v>
      </c>
      <c r="B14" s="42" t="s">
        <v>282</v>
      </c>
      <c r="C14" s="36" t="s">
        <v>279</v>
      </c>
      <c r="D14" s="26"/>
      <c r="E14" s="26"/>
      <c r="F14" s="27"/>
      <c r="G14" s="27">
        <v>32</v>
      </c>
      <c r="H14" s="27"/>
      <c r="I14" s="37">
        <v>2023</v>
      </c>
      <c r="J14" s="37">
        <v>2024</v>
      </c>
      <c r="K14" s="27"/>
      <c r="L14" s="27"/>
      <c r="M14" s="27">
        <f>'[1]Раздел № 1'!$I$20+'[1]Раздел № 1'!$I$19</f>
        <v>232.68</v>
      </c>
      <c r="N14" s="24">
        <f>M14-H14</f>
        <v>232.68</v>
      </c>
      <c r="O14" s="2" t="s">
        <v>54</v>
      </c>
      <c r="P14" s="2" t="s">
        <v>31</v>
      </c>
      <c r="Q14" s="37" t="s">
        <v>281</v>
      </c>
      <c r="R14" s="46">
        <v>45627</v>
      </c>
      <c r="S14" s="26" t="s">
        <v>53</v>
      </c>
    </row>
    <row r="15" spans="1:26" s="28" customFormat="1" ht="36" hidden="1" customHeight="1" x14ac:dyDescent="0.25">
      <c r="A15" s="41"/>
      <c r="B15" s="42"/>
      <c r="C15" s="36"/>
      <c r="D15" s="26"/>
      <c r="E15" s="26"/>
      <c r="F15" s="27"/>
      <c r="G15" s="27"/>
      <c r="H15" s="27"/>
      <c r="I15" s="37"/>
      <c r="J15" s="37"/>
      <c r="K15" s="27"/>
      <c r="L15" s="27"/>
      <c r="M15" s="27"/>
      <c r="N15" s="24"/>
      <c r="O15" s="26"/>
      <c r="P15" s="2"/>
      <c r="Q15" s="37"/>
      <c r="R15" s="46"/>
      <c r="S15" s="26"/>
    </row>
    <row r="16" spans="1:26" s="28" customFormat="1" ht="34.5" customHeight="1" x14ac:dyDescent="0.25">
      <c r="A16" s="9" t="s">
        <v>13</v>
      </c>
      <c r="B16" s="18" t="s">
        <v>14</v>
      </c>
      <c r="C16" s="20"/>
      <c r="D16" s="26"/>
      <c r="E16" s="26"/>
      <c r="F16" s="27">
        <f>F17</f>
        <v>0</v>
      </c>
      <c r="G16" s="27"/>
      <c r="H16" s="27">
        <f>H17</f>
        <v>2.8059632700786414</v>
      </c>
      <c r="I16" s="27"/>
      <c r="J16" s="27"/>
      <c r="K16" s="27"/>
      <c r="L16" s="27"/>
      <c r="M16" s="27">
        <f>M17</f>
        <v>2.8059632700786414</v>
      </c>
      <c r="N16" s="27">
        <f>M16-H16</f>
        <v>0</v>
      </c>
      <c r="O16" s="26"/>
      <c r="P16" s="2"/>
      <c r="Q16" s="26"/>
      <c r="R16" s="26"/>
      <c r="S16" s="26"/>
    </row>
    <row r="17" spans="1:19" s="28" customFormat="1" ht="25.5" x14ac:dyDescent="0.25">
      <c r="A17" s="9" t="s">
        <v>34</v>
      </c>
      <c r="B17" s="19" t="s">
        <v>35</v>
      </c>
      <c r="C17" s="19"/>
      <c r="D17" s="26"/>
      <c r="E17" s="26"/>
      <c r="F17" s="27">
        <f>F18</f>
        <v>0</v>
      </c>
      <c r="G17" s="27">
        <v>0</v>
      </c>
      <c r="H17" s="27">
        <f>SUM(H18:H20)</f>
        <v>2.8059632700786414</v>
      </c>
      <c r="I17" s="27"/>
      <c r="J17" s="27"/>
      <c r="K17" s="27">
        <v>0</v>
      </c>
      <c r="L17" s="27">
        <v>0</v>
      </c>
      <c r="M17" s="27">
        <f>SUM(M18:M20)</f>
        <v>2.8059632700786414</v>
      </c>
      <c r="N17" s="27">
        <f>M17-H17</f>
        <v>0</v>
      </c>
      <c r="O17" s="26"/>
      <c r="P17" s="2"/>
      <c r="Q17" s="26"/>
      <c r="R17" s="26"/>
      <c r="S17" s="26"/>
    </row>
    <row r="18" spans="1:19" ht="78.75" x14ac:dyDescent="0.25">
      <c r="A18" s="35" t="s">
        <v>36</v>
      </c>
      <c r="B18" s="36" t="s">
        <v>277</v>
      </c>
      <c r="C18" s="36" t="s">
        <v>37</v>
      </c>
      <c r="D18" s="37">
        <v>2021</v>
      </c>
      <c r="E18" s="37">
        <v>2024</v>
      </c>
      <c r="F18" s="37"/>
      <c r="G18" s="37"/>
      <c r="H18" s="39">
        <v>2.8059632700786414</v>
      </c>
      <c r="I18" s="37"/>
      <c r="J18" s="37"/>
      <c r="K18" s="37"/>
      <c r="L18" s="37"/>
      <c r="M18" s="39">
        <f>H18</f>
        <v>2.8059632700786414</v>
      </c>
      <c r="N18" s="5">
        <f>M18-H18</f>
        <v>0</v>
      </c>
      <c r="O18" s="37"/>
      <c r="P18" s="37"/>
      <c r="Q18" s="37"/>
      <c r="R18" s="37"/>
      <c r="S18" s="37"/>
    </row>
    <row r="19" spans="1:19" ht="15.75" hidden="1" x14ac:dyDescent="0.25">
      <c r="A19" s="35"/>
      <c r="B19" s="36"/>
      <c r="C19" s="36"/>
      <c r="D19" s="37"/>
      <c r="E19" s="37"/>
      <c r="F19" s="37"/>
      <c r="G19" s="37"/>
      <c r="H19" s="39"/>
      <c r="I19" s="40"/>
      <c r="J19" s="37"/>
      <c r="K19" s="37"/>
      <c r="L19" s="37"/>
      <c r="M19" s="39"/>
      <c r="N19" s="38"/>
      <c r="O19" s="37"/>
      <c r="P19" s="37"/>
      <c r="Q19" s="37"/>
      <c r="R19" s="37"/>
      <c r="S19" s="37"/>
    </row>
    <row r="20" spans="1:19" ht="15.75" hidden="1" x14ac:dyDescent="0.25">
      <c r="A20" s="35"/>
      <c r="B20" s="36"/>
      <c r="C20" s="36"/>
      <c r="D20" s="37"/>
      <c r="E20" s="37"/>
      <c r="F20" s="37"/>
      <c r="G20" s="37"/>
      <c r="H20" s="38"/>
      <c r="I20" s="40"/>
      <c r="J20" s="37"/>
      <c r="K20" s="37"/>
      <c r="L20" s="37"/>
      <c r="M20" s="39"/>
      <c r="N20" s="38"/>
      <c r="O20" s="37"/>
      <c r="P20" s="37"/>
      <c r="Q20" s="37"/>
      <c r="R20" s="37"/>
      <c r="S20" s="37"/>
    </row>
    <row r="21" spans="1:19" s="28" customFormat="1" ht="25.5" hidden="1" x14ac:dyDescent="0.25">
      <c r="A21" s="9" t="s">
        <v>13</v>
      </c>
      <c r="B21" s="18" t="s">
        <v>14</v>
      </c>
      <c r="C21" s="18"/>
      <c r="D21" s="26"/>
      <c r="E21" s="26"/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6"/>
      <c r="P21" s="2"/>
      <c r="Q21" s="26"/>
      <c r="R21" s="26"/>
      <c r="S21" s="26"/>
    </row>
    <row r="22" spans="1:19" x14ac:dyDescent="0.25">
      <c r="A22" s="7" t="s">
        <v>15</v>
      </c>
      <c r="B22" s="17" t="s">
        <v>16</v>
      </c>
      <c r="C22" s="17"/>
      <c r="D22" s="2"/>
      <c r="E22" s="2"/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f>M23+M24</f>
        <v>0</v>
      </c>
      <c r="N22" s="5">
        <f>N23+N24</f>
        <v>0</v>
      </c>
      <c r="O22" s="2"/>
      <c r="P22" s="2"/>
      <c r="Q22" s="2"/>
      <c r="R22" s="2"/>
      <c r="S22" s="2"/>
    </row>
    <row r="23" spans="1:19" ht="15.75" hidden="1" x14ac:dyDescent="0.25">
      <c r="A23" s="43" t="s">
        <v>51</v>
      </c>
      <c r="B23" s="44"/>
      <c r="C23" s="36"/>
      <c r="D23" s="2"/>
      <c r="E23" s="2"/>
      <c r="F23" s="5"/>
      <c r="G23" s="5"/>
      <c r="H23" s="5"/>
      <c r="I23" s="37"/>
      <c r="J23" s="37"/>
      <c r="K23" s="5"/>
      <c r="L23" s="5"/>
      <c r="M23" s="5"/>
      <c r="N23" s="47"/>
      <c r="O23" s="2"/>
      <c r="P23" s="2"/>
      <c r="Q23" s="37"/>
      <c r="R23" s="46"/>
      <c r="S23" s="26"/>
    </row>
    <row r="24" spans="1:19" ht="15.75" hidden="1" x14ac:dyDescent="0.25">
      <c r="A24" s="45" t="s">
        <v>52</v>
      </c>
      <c r="B24" s="44"/>
      <c r="C24" s="36"/>
      <c r="D24" s="2"/>
      <c r="E24" s="2"/>
      <c r="F24" s="5"/>
      <c r="G24" s="5"/>
      <c r="H24" s="5"/>
      <c r="I24" s="37"/>
      <c r="J24" s="37"/>
      <c r="K24" s="5"/>
      <c r="L24" s="5"/>
      <c r="M24" s="5"/>
      <c r="N24" s="47"/>
      <c r="O24" s="2"/>
      <c r="P24" s="2"/>
      <c r="Q24" s="37"/>
      <c r="R24" s="46"/>
      <c r="S24" s="26"/>
    </row>
    <row r="25" spans="1:19" s="28" customFormat="1" x14ac:dyDescent="0.25">
      <c r="A25" s="9" t="s">
        <v>17</v>
      </c>
      <c r="B25" s="15" t="s">
        <v>18</v>
      </c>
      <c r="C25" s="15"/>
      <c r="D25" s="26"/>
      <c r="E25" s="26"/>
      <c r="F25" s="27">
        <v>0</v>
      </c>
      <c r="G25" s="27">
        <v>0</v>
      </c>
      <c r="H25" s="27">
        <f>H26</f>
        <v>0</v>
      </c>
      <c r="I25" s="27"/>
      <c r="J25" s="27"/>
      <c r="K25" s="27">
        <v>0</v>
      </c>
      <c r="L25" s="27">
        <v>0</v>
      </c>
      <c r="M25" s="27">
        <f>M26</f>
        <v>0</v>
      </c>
      <c r="N25" s="27">
        <f>M25-H25</f>
        <v>0</v>
      </c>
      <c r="O25" s="26"/>
      <c r="P25" s="26"/>
      <c r="Q25" s="26"/>
      <c r="R25" s="26"/>
      <c r="S25" s="26"/>
    </row>
    <row r="26" spans="1:19" hidden="1" x14ac:dyDescent="0.25">
      <c r="A26" s="8"/>
      <c r="B26" s="16"/>
      <c r="C26" s="16"/>
      <c r="D26" s="2"/>
      <c r="E26" s="2"/>
      <c r="F26" s="2"/>
      <c r="G26" s="2"/>
      <c r="H26" s="38"/>
      <c r="I26" s="2"/>
      <c r="J26" s="2"/>
      <c r="K26" s="21"/>
      <c r="L26" s="2"/>
      <c r="M26" s="21"/>
      <c r="N26" s="5"/>
      <c r="O26" s="2"/>
      <c r="P26" s="37"/>
      <c r="Q26" s="37"/>
      <c r="R26" s="37"/>
      <c r="S26" s="37"/>
    </row>
    <row r="27" spans="1:19" s="28" customFormat="1" x14ac:dyDescent="0.25">
      <c r="A27" s="9" t="s">
        <v>19</v>
      </c>
      <c r="B27" s="15" t="s">
        <v>20</v>
      </c>
      <c r="C27" s="15"/>
      <c r="D27" s="26"/>
      <c r="E27" s="26"/>
      <c r="F27" s="27">
        <v>0</v>
      </c>
      <c r="G27" s="27">
        <v>0</v>
      </c>
      <c r="H27" s="27">
        <f>H28</f>
        <v>0</v>
      </c>
      <c r="I27" s="27"/>
      <c r="J27" s="27"/>
      <c r="K27" s="27">
        <v>0</v>
      </c>
      <c r="L27" s="27">
        <v>0</v>
      </c>
      <c r="M27" s="27">
        <f>M28</f>
        <v>0</v>
      </c>
      <c r="N27" s="27">
        <v>0</v>
      </c>
      <c r="O27" s="26"/>
      <c r="P27" s="26"/>
      <c r="Q27" s="26"/>
      <c r="R27" s="26"/>
      <c r="S27" s="26"/>
    </row>
    <row r="28" spans="1:19" ht="46.5" hidden="1" customHeight="1" x14ac:dyDescent="0.25">
      <c r="A28" s="8"/>
      <c r="B28" s="16"/>
      <c r="C28" s="16"/>
      <c r="D28" s="2"/>
      <c r="E28" s="2"/>
      <c r="F28" s="2"/>
      <c r="G28" s="2"/>
      <c r="H28" s="21"/>
      <c r="I28" s="2"/>
      <c r="J28" s="2"/>
      <c r="K28" s="2"/>
      <c r="L28" s="2"/>
      <c r="M28" s="21"/>
      <c r="N28" s="5"/>
      <c r="O28" s="2"/>
      <c r="P28" s="37"/>
      <c r="Q28" s="37"/>
      <c r="R28" s="2"/>
      <c r="S28" s="2"/>
    </row>
    <row r="29" spans="1:19" s="28" customFormat="1" x14ac:dyDescent="0.25">
      <c r="A29" s="6" t="s">
        <v>21</v>
      </c>
      <c r="B29" s="15" t="s">
        <v>22</v>
      </c>
      <c r="C29" s="15"/>
      <c r="D29" s="26"/>
      <c r="E29" s="26"/>
      <c r="F29" s="27">
        <v>0</v>
      </c>
      <c r="G29" s="27">
        <v>0</v>
      </c>
      <c r="H29" s="27">
        <f>H30+H31</f>
        <v>4.9332720000000005</v>
      </c>
      <c r="I29" s="27"/>
      <c r="J29" s="27"/>
      <c r="K29" s="27">
        <v>0</v>
      </c>
      <c r="L29" s="27">
        <v>0</v>
      </c>
      <c r="M29" s="27">
        <f>M30+M31</f>
        <v>4.9332720000000005</v>
      </c>
      <c r="N29" s="27">
        <f>N30</f>
        <v>0</v>
      </c>
      <c r="O29" s="26"/>
      <c r="P29" s="26"/>
      <c r="Q29" s="26"/>
      <c r="R29" s="26"/>
      <c r="S29" s="26"/>
    </row>
    <row r="30" spans="1:19" x14ac:dyDescent="0.25">
      <c r="A30" s="4" t="s">
        <v>26</v>
      </c>
      <c r="B30" s="16" t="s">
        <v>38</v>
      </c>
      <c r="C30" s="16" t="s">
        <v>39</v>
      </c>
      <c r="D30" s="2">
        <v>2020</v>
      </c>
      <c r="E30" s="2">
        <v>2020</v>
      </c>
      <c r="F30" s="2"/>
      <c r="G30" s="2"/>
      <c r="H30" s="21">
        <f>[2]F0228_1074205010351_03_0_69_!$K$85</f>
        <v>3.1905000000000001</v>
      </c>
      <c r="I30" s="29">
        <f>D30</f>
        <v>2020</v>
      </c>
      <c r="J30" s="29">
        <v>2020</v>
      </c>
      <c r="K30" s="2"/>
      <c r="L30" s="2"/>
      <c r="M30" s="21">
        <f>H30</f>
        <v>3.1905000000000001</v>
      </c>
      <c r="N30" s="5">
        <f>M30-H30</f>
        <v>0</v>
      </c>
      <c r="O30" s="37"/>
      <c r="P30" s="37"/>
      <c r="Q30" s="2"/>
      <c r="R30" s="2"/>
      <c r="S30" s="2"/>
    </row>
    <row r="31" spans="1:19" x14ac:dyDescent="0.25">
      <c r="A31" s="4" t="s">
        <v>42</v>
      </c>
      <c r="B31" s="16" t="s">
        <v>40</v>
      </c>
      <c r="C31" s="16" t="s">
        <v>41</v>
      </c>
      <c r="D31" s="2">
        <v>2021</v>
      </c>
      <c r="E31" s="2">
        <v>2021</v>
      </c>
      <c r="F31" s="2"/>
      <c r="G31" s="2"/>
      <c r="H31" s="21">
        <f>'[1]Раздел № 1'!$G$33</f>
        <v>1.742772</v>
      </c>
      <c r="I31" s="29">
        <f>D31</f>
        <v>2021</v>
      </c>
      <c r="J31" s="29">
        <f>E31</f>
        <v>2021</v>
      </c>
      <c r="K31" s="2"/>
      <c r="L31" s="2"/>
      <c r="M31" s="21">
        <f>H31</f>
        <v>1.742772</v>
      </c>
      <c r="N31" s="5">
        <v>0</v>
      </c>
      <c r="O31" s="2"/>
      <c r="P31" s="2"/>
      <c r="Q31" s="2"/>
      <c r="R31" s="2"/>
      <c r="S31" s="2"/>
    </row>
    <row r="32" spans="1:19" s="28" customFormat="1" x14ac:dyDescent="0.25">
      <c r="A32" s="6" t="s">
        <v>23</v>
      </c>
      <c r="B32" s="15" t="s">
        <v>24</v>
      </c>
      <c r="C32" s="15"/>
      <c r="D32" s="26"/>
      <c r="E32" s="26"/>
      <c r="F32" s="27">
        <v>0</v>
      </c>
      <c r="G32" s="27">
        <v>0</v>
      </c>
      <c r="H32" s="27">
        <v>0</v>
      </c>
      <c r="I32" s="27"/>
      <c r="J32" s="27"/>
      <c r="K32" s="27">
        <v>0</v>
      </c>
      <c r="L32" s="27">
        <v>0</v>
      </c>
      <c r="M32" s="27">
        <v>0</v>
      </c>
      <c r="N32" s="27">
        <v>0</v>
      </c>
      <c r="O32" s="26"/>
      <c r="P32" s="26"/>
      <c r="Q32" s="26"/>
      <c r="R32" s="26"/>
      <c r="S32" s="26"/>
    </row>
    <row r="34" spans="1:15" ht="15.75" x14ac:dyDescent="0.25">
      <c r="D34" s="30" t="s">
        <v>28</v>
      </c>
      <c r="E34" s="30"/>
      <c r="F34" s="31"/>
      <c r="G34" s="31"/>
      <c r="H34" s="31"/>
      <c r="I34" s="31"/>
      <c r="J34" s="30" t="s">
        <v>29</v>
      </c>
    </row>
    <row r="35" spans="1:15" ht="15.75" x14ac:dyDescent="0.25">
      <c r="D35" s="30"/>
      <c r="E35" s="30"/>
      <c r="F35" s="31"/>
      <c r="G35" s="31"/>
      <c r="H35" s="31"/>
      <c r="I35" s="31"/>
      <c r="J35" s="30"/>
    </row>
    <row r="36" spans="1:15" ht="15.75" x14ac:dyDescent="0.25">
      <c r="D36" s="30"/>
      <c r="E36" s="30"/>
      <c r="F36" s="31"/>
      <c r="G36" s="31"/>
      <c r="H36" s="31"/>
      <c r="I36" s="31"/>
      <c r="J36" s="30"/>
    </row>
    <row r="37" spans="1:15" ht="15.75" x14ac:dyDescent="0.25">
      <c r="D37" s="30"/>
      <c r="E37" s="30"/>
      <c r="F37" s="31"/>
      <c r="G37" s="31"/>
      <c r="H37" s="31"/>
      <c r="I37" s="31"/>
      <c r="J37" s="30"/>
      <c r="O37" s="13">
        <f>N14*1.2</f>
        <v>279.21600000000001</v>
      </c>
    </row>
    <row r="38" spans="1:15" ht="15.75" x14ac:dyDescent="0.25">
      <c r="D38" s="30"/>
      <c r="E38" s="30"/>
      <c r="F38" s="31"/>
      <c r="G38" s="31"/>
      <c r="H38" s="31"/>
      <c r="I38" s="31"/>
      <c r="J38" s="30"/>
    </row>
    <row r="39" spans="1:15" ht="15.75" x14ac:dyDescent="0.25">
      <c r="D39" s="30"/>
      <c r="E39" s="30"/>
      <c r="F39" s="31"/>
      <c r="G39" s="31"/>
      <c r="H39" s="31"/>
      <c r="I39" s="31"/>
      <c r="J39" s="30"/>
    </row>
    <row r="40" spans="1:15" ht="15.75" x14ac:dyDescent="0.25">
      <c r="D40" s="32"/>
      <c r="E40" s="30"/>
      <c r="F40" s="31"/>
      <c r="G40" s="31"/>
      <c r="H40" s="31"/>
      <c r="I40" s="31"/>
      <c r="J40" s="33"/>
    </row>
    <row r="41" spans="1:15" ht="15.75" x14ac:dyDescent="0.25">
      <c r="D41" s="30"/>
      <c r="E41" s="30"/>
      <c r="F41" s="31"/>
      <c r="G41" s="31"/>
      <c r="H41" s="31"/>
      <c r="I41" s="31"/>
      <c r="J41" s="30"/>
    </row>
    <row r="42" spans="1:15" ht="15.75" x14ac:dyDescent="0.25">
      <c r="D42" s="30"/>
      <c r="E42" s="30"/>
      <c r="F42" s="31"/>
      <c r="G42" s="31"/>
      <c r="H42" s="31"/>
      <c r="I42" s="30"/>
      <c r="J42" s="30"/>
    </row>
    <row r="43" spans="1:15" ht="15.75" x14ac:dyDescent="0.25">
      <c r="D43" s="30"/>
      <c r="E43" s="30"/>
      <c r="F43" s="31"/>
      <c r="G43" s="31"/>
      <c r="H43" s="31"/>
      <c r="I43" s="30"/>
      <c r="J43" s="30"/>
    </row>
    <row r="45" spans="1:15" ht="25.5" customHeight="1" x14ac:dyDescent="0.25">
      <c r="A45" s="72"/>
      <c r="B45" s="72"/>
      <c r="C45" s="34"/>
    </row>
  </sheetData>
  <autoFilter ref="A7:S32"/>
  <mergeCells count="21">
    <mergeCell ref="A45:B45"/>
    <mergeCell ref="A3:A5"/>
    <mergeCell ref="B3:B5"/>
    <mergeCell ref="D4:D5"/>
    <mergeCell ref="E4:E5"/>
    <mergeCell ref="D3:H3"/>
    <mergeCell ref="H4:H5"/>
    <mergeCell ref="O3:O5"/>
    <mergeCell ref="P3:P5"/>
    <mergeCell ref="Q3:Q5"/>
    <mergeCell ref="R3:R5"/>
    <mergeCell ref="A1:S1"/>
    <mergeCell ref="F4:G4"/>
    <mergeCell ref="S3:S5"/>
    <mergeCell ref="M4:M5"/>
    <mergeCell ref="I4:I5"/>
    <mergeCell ref="J4:J5"/>
    <mergeCell ref="I3:M3"/>
    <mergeCell ref="K4:L4"/>
    <mergeCell ref="N3:N5"/>
    <mergeCell ref="C3:C5"/>
  </mergeCells>
  <pageMargins left="0.59055118110236227" right="0.19685039370078741" top="0.19685039370078741" bottom="0.19685039370078741" header="0.31496062992125984" footer="0.31496062992125984"/>
  <pageSetup paperSize="8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F17"/>
  <sheetViews>
    <sheetView workbookViewId="0">
      <selection activeCell="F8" sqref="F8:F16"/>
    </sheetView>
  </sheetViews>
  <sheetFormatPr defaultRowHeight="15" x14ac:dyDescent="0.25"/>
  <sheetData>
    <row r="7" spans="5:6" ht="15.75" thickBot="1" x14ac:dyDescent="0.3"/>
    <row r="8" spans="5:6" ht="15.75" thickBot="1" x14ac:dyDescent="0.3">
      <c r="E8" s="48">
        <v>6.3280000000000003</v>
      </c>
      <c r="F8">
        <f>E8*1.2</f>
        <v>7.5936000000000003</v>
      </c>
    </row>
    <row r="9" spans="5:6" ht="15.75" thickBot="1" x14ac:dyDescent="0.3">
      <c r="E9" s="49">
        <v>3.19</v>
      </c>
      <c r="F9">
        <f t="shared" ref="F9:F17" si="0">E9*1.2</f>
        <v>3.8279999999999998</v>
      </c>
    </row>
    <row r="10" spans="5:6" ht="15.75" thickBot="1" x14ac:dyDescent="0.3">
      <c r="E10" s="49">
        <v>0.93100000000000005</v>
      </c>
      <c r="F10">
        <f t="shared" si="0"/>
        <v>1.1172</v>
      </c>
    </row>
    <row r="11" spans="5:6" ht="15.75" thickBot="1" x14ac:dyDescent="0.3">
      <c r="E11" s="49">
        <v>3</v>
      </c>
      <c r="F11">
        <f t="shared" si="0"/>
        <v>3.5999999999999996</v>
      </c>
    </row>
    <row r="12" spans="5:6" ht="15.75" thickBot="1" x14ac:dyDescent="0.3">
      <c r="E12" s="49">
        <v>0.8</v>
      </c>
      <c r="F12">
        <f t="shared" si="0"/>
        <v>0.96</v>
      </c>
    </row>
    <row r="13" spans="5:6" ht="15.75" thickBot="1" x14ac:dyDescent="0.3">
      <c r="E13" s="49">
        <v>1</v>
      </c>
      <c r="F13">
        <f t="shared" si="0"/>
        <v>1.2</v>
      </c>
    </row>
    <row r="14" spans="5:6" ht="15.75" thickBot="1" x14ac:dyDescent="0.3">
      <c r="E14" s="49">
        <v>0.3</v>
      </c>
      <c r="F14">
        <f t="shared" si="0"/>
        <v>0.36</v>
      </c>
    </row>
    <row r="15" spans="5:6" ht="15.75" thickBot="1" x14ac:dyDescent="0.3">
      <c r="E15" s="49">
        <v>9.6</v>
      </c>
      <c r="F15">
        <f t="shared" si="0"/>
        <v>11.52</v>
      </c>
    </row>
    <row r="16" spans="5:6" ht="15.75" thickBot="1" x14ac:dyDescent="0.3">
      <c r="E16" s="49">
        <v>184.3</v>
      </c>
      <c r="F16">
        <f t="shared" si="0"/>
        <v>221.16</v>
      </c>
    </row>
    <row r="17" spans="5:6" ht="15.75" thickBot="1" x14ac:dyDescent="0.3">
      <c r="E17" s="50">
        <v>209.45</v>
      </c>
      <c r="F17">
        <f t="shared" si="0"/>
        <v>251.33999999999997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23"/>
  <sheetViews>
    <sheetView topLeftCell="B1" workbookViewId="0">
      <selection activeCell="F11" sqref="F11"/>
    </sheetView>
  </sheetViews>
  <sheetFormatPr defaultRowHeight="15" x14ac:dyDescent="0.25"/>
  <cols>
    <col min="5" max="5" width="25.28515625" customWidth="1"/>
    <col min="6" max="6" width="11.7109375" bestFit="1" customWidth="1"/>
    <col min="10" max="10" width="19" bestFit="1" customWidth="1"/>
    <col min="11" max="12" width="14.7109375" customWidth="1"/>
    <col min="13" max="13" width="16.85546875" bestFit="1" customWidth="1"/>
    <col min="14" max="14" width="57.42578125" bestFit="1" customWidth="1"/>
  </cols>
  <sheetData>
    <row r="4" spans="3:14" ht="15.75" x14ac:dyDescent="0.25">
      <c r="G4" t="s">
        <v>67</v>
      </c>
      <c r="H4" t="s">
        <v>67</v>
      </c>
      <c r="J4" t="s">
        <v>70</v>
      </c>
      <c r="K4" t="s">
        <v>71</v>
      </c>
      <c r="L4" t="s">
        <v>73</v>
      </c>
      <c r="M4" s="52" t="s">
        <v>68</v>
      </c>
      <c r="N4" t="s">
        <v>74</v>
      </c>
    </row>
    <row r="5" spans="3:14" x14ac:dyDescent="0.25">
      <c r="C5" s="51">
        <f>Лист1!B24</f>
        <v>0</v>
      </c>
      <c r="F5" t="s">
        <v>66</v>
      </c>
      <c r="G5">
        <v>25.5</v>
      </c>
      <c r="H5">
        <v>25.215</v>
      </c>
      <c r="I5">
        <f>H5*G5</f>
        <v>642.98249999999996</v>
      </c>
      <c r="J5">
        <v>3.98</v>
      </c>
      <c r="K5" t="s">
        <v>72</v>
      </c>
      <c r="L5" s="54">
        <f>J5*I5</f>
        <v>2559.07035</v>
      </c>
      <c r="M5" t="s">
        <v>69</v>
      </c>
      <c r="N5" t="s">
        <v>75</v>
      </c>
    </row>
    <row r="6" spans="3:14" x14ac:dyDescent="0.25">
      <c r="J6" s="55">
        <v>31011</v>
      </c>
      <c r="K6" t="s">
        <v>78</v>
      </c>
      <c r="L6" s="53">
        <f>J6</f>
        <v>31011</v>
      </c>
      <c r="M6" t="s">
        <v>77</v>
      </c>
      <c r="N6" t="s">
        <v>76</v>
      </c>
    </row>
    <row r="7" spans="3:14" x14ac:dyDescent="0.25">
      <c r="I7">
        <v>2</v>
      </c>
      <c r="J7" s="55">
        <v>9450</v>
      </c>
      <c r="K7" t="s">
        <v>81</v>
      </c>
      <c r="L7" s="53">
        <f>J7*I7</f>
        <v>18900</v>
      </c>
      <c r="M7" t="s">
        <v>80</v>
      </c>
      <c r="N7" t="s">
        <v>79</v>
      </c>
    </row>
    <row r="8" spans="3:14" x14ac:dyDescent="0.25">
      <c r="J8" s="53">
        <v>2250</v>
      </c>
      <c r="K8" t="s">
        <v>78</v>
      </c>
      <c r="L8" s="53">
        <f>J8</f>
        <v>2250</v>
      </c>
      <c r="M8" t="s">
        <v>83</v>
      </c>
      <c r="N8" t="s">
        <v>82</v>
      </c>
    </row>
    <row r="9" spans="3:14" x14ac:dyDescent="0.25">
      <c r="J9" s="53">
        <v>577</v>
      </c>
      <c r="K9" t="s">
        <v>78</v>
      </c>
      <c r="L9" s="53">
        <f t="shared" ref="L9:L17" si="0">J9</f>
        <v>577</v>
      </c>
      <c r="M9" t="s">
        <v>85</v>
      </c>
      <c r="N9" t="s">
        <v>84</v>
      </c>
    </row>
    <row r="10" spans="3:14" x14ac:dyDescent="0.25">
      <c r="J10" s="53">
        <v>177</v>
      </c>
      <c r="K10" t="s">
        <v>78</v>
      </c>
      <c r="L10" s="53">
        <f t="shared" si="0"/>
        <v>177</v>
      </c>
      <c r="M10" t="s">
        <v>86</v>
      </c>
    </row>
    <row r="11" spans="3:14" x14ac:dyDescent="0.25">
      <c r="I11">
        <f>G5*2+H5*2</f>
        <v>101.43</v>
      </c>
      <c r="J11" s="53">
        <v>11</v>
      </c>
      <c r="K11" t="s">
        <v>88</v>
      </c>
      <c r="L11" s="53">
        <f>J11*I11</f>
        <v>1115.73</v>
      </c>
      <c r="M11" t="s">
        <v>87</v>
      </c>
    </row>
    <row r="12" spans="3:14" x14ac:dyDescent="0.25">
      <c r="J12" s="55">
        <v>11038</v>
      </c>
      <c r="K12" t="s">
        <v>276</v>
      </c>
      <c r="L12" s="53">
        <f t="shared" si="0"/>
        <v>11038</v>
      </c>
    </row>
    <row r="13" spans="3:14" x14ac:dyDescent="0.25">
      <c r="L13" s="53">
        <f t="shared" si="0"/>
        <v>0</v>
      </c>
    </row>
    <row r="14" spans="3:14" x14ac:dyDescent="0.25">
      <c r="L14" s="53">
        <f t="shared" si="0"/>
        <v>0</v>
      </c>
    </row>
    <row r="15" spans="3:14" x14ac:dyDescent="0.25">
      <c r="L15" s="53">
        <f t="shared" si="0"/>
        <v>0</v>
      </c>
    </row>
    <row r="16" spans="3:14" x14ac:dyDescent="0.25">
      <c r="L16" s="53"/>
    </row>
    <row r="17" spans="3:14" x14ac:dyDescent="0.25">
      <c r="C17" s="51">
        <f>Лист1!B23</f>
        <v>0</v>
      </c>
      <c r="J17" s="55">
        <v>7235</v>
      </c>
      <c r="K17" t="s">
        <v>78</v>
      </c>
      <c r="L17" s="53">
        <f t="shared" si="0"/>
        <v>7235</v>
      </c>
      <c r="M17" t="s">
        <v>90</v>
      </c>
      <c r="N17" t="s">
        <v>89</v>
      </c>
    </row>
    <row r="22" spans="3:14" x14ac:dyDescent="0.25">
      <c r="J22">
        <v>2018</v>
      </c>
      <c r="K22">
        <v>2022</v>
      </c>
      <c r="L22" s="60">
        <f>SUM(L5:L20)</f>
        <v>74862.800350000005</v>
      </c>
    </row>
    <row r="23" spans="3:14" x14ac:dyDescent="0.25">
      <c r="K23">
        <f>1.04*1.04*1.04*1.04</f>
        <v>1.1698585600000002</v>
      </c>
      <c r="L23" s="60">
        <f>K23*L22</f>
        <v>87578.887815018519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91"/>
  <sheetViews>
    <sheetView workbookViewId="0">
      <selection activeCell="C93" sqref="C93"/>
    </sheetView>
  </sheetViews>
  <sheetFormatPr defaultRowHeight="15" outlineLevelRow="1" x14ac:dyDescent="0.25"/>
  <cols>
    <col min="3" max="3" width="29.85546875" customWidth="1"/>
  </cols>
  <sheetData>
    <row r="1" spans="3:15" ht="15.75" thickBot="1" x14ac:dyDescent="0.3"/>
    <row r="2" spans="3:15" ht="16.5" thickBot="1" x14ac:dyDescent="0.3">
      <c r="C2" s="73" t="s">
        <v>91</v>
      </c>
      <c r="D2" s="73" t="s">
        <v>92</v>
      </c>
      <c r="E2" s="76" t="s">
        <v>93</v>
      </c>
      <c r="F2" s="77"/>
      <c r="G2" s="77"/>
      <c r="H2" s="77"/>
      <c r="I2" s="77"/>
      <c r="J2" s="77"/>
      <c r="K2" s="77"/>
      <c r="L2" s="77"/>
      <c r="M2" s="77"/>
      <c r="N2" s="77"/>
      <c r="O2" s="78"/>
    </row>
    <row r="3" spans="3:15" ht="16.5" thickBot="1" x14ac:dyDescent="0.3">
      <c r="C3" s="74"/>
      <c r="D3" s="74"/>
      <c r="E3" s="57">
        <v>1</v>
      </c>
      <c r="F3" s="58">
        <v>2</v>
      </c>
      <c r="G3" s="58">
        <v>3</v>
      </c>
      <c r="H3" s="58">
        <v>4</v>
      </c>
      <c r="I3" s="58">
        <v>5</v>
      </c>
      <c r="J3" s="58">
        <v>6</v>
      </c>
      <c r="K3" s="58">
        <v>7</v>
      </c>
      <c r="L3" s="58">
        <v>8</v>
      </c>
      <c r="M3" s="58">
        <v>9</v>
      </c>
      <c r="N3" s="58">
        <v>10</v>
      </c>
      <c r="O3" s="58">
        <v>11</v>
      </c>
    </row>
    <row r="4" spans="3:15" ht="16.5" thickBot="1" x14ac:dyDescent="0.3">
      <c r="C4" s="74"/>
      <c r="D4" s="74"/>
      <c r="E4" s="76" t="s">
        <v>94</v>
      </c>
      <c r="F4" s="77"/>
      <c r="G4" s="77"/>
      <c r="H4" s="77"/>
      <c r="I4" s="77"/>
      <c r="J4" s="77"/>
      <c r="K4" s="77"/>
      <c r="L4" s="77"/>
      <c r="M4" s="77"/>
      <c r="N4" s="77"/>
      <c r="O4" s="78"/>
    </row>
    <row r="5" spans="3:15" ht="63.75" thickBot="1" x14ac:dyDescent="0.3">
      <c r="C5" s="75"/>
      <c r="D5" s="75"/>
      <c r="E5" s="57" t="s">
        <v>95</v>
      </c>
      <c r="F5" s="58" t="s">
        <v>96</v>
      </c>
      <c r="G5" s="58" t="s">
        <v>97</v>
      </c>
      <c r="H5" s="58" t="s">
        <v>98</v>
      </c>
      <c r="I5" s="58" t="s">
        <v>99</v>
      </c>
      <c r="J5" s="58" t="s">
        <v>100</v>
      </c>
      <c r="K5" s="58" t="s">
        <v>101</v>
      </c>
      <c r="L5" s="58" t="s">
        <v>102</v>
      </c>
      <c r="M5" s="58" t="s">
        <v>103</v>
      </c>
      <c r="N5" s="58" t="s">
        <v>104</v>
      </c>
      <c r="O5" s="58" t="s">
        <v>105</v>
      </c>
    </row>
    <row r="6" spans="3:15" ht="48" hidden="1" outlineLevel="1" thickBot="1" x14ac:dyDescent="0.3">
      <c r="C6" s="56" t="s">
        <v>106</v>
      </c>
      <c r="D6" s="59" t="s">
        <v>107</v>
      </c>
      <c r="E6" s="59">
        <v>0.99</v>
      </c>
      <c r="F6" s="59">
        <v>0.98</v>
      </c>
      <c r="G6" s="59">
        <v>0.98</v>
      </c>
      <c r="H6" s="59">
        <v>0.99</v>
      </c>
      <c r="I6" s="59">
        <v>0.98</v>
      </c>
      <c r="J6" s="59">
        <v>1.03</v>
      </c>
      <c r="K6" s="59">
        <v>1</v>
      </c>
      <c r="L6" s="59">
        <v>0.99</v>
      </c>
      <c r="M6" s="59">
        <v>1</v>
      </c>
      <c r="N6" s="59">
        <v>1.03</v>
      </c>
      <c r="O6" s="59">
        <v>1</v>
      </c>
    </row>
    <row r="7" spans="3:15" ht="48" hidden="1" outlineLevel="1" thickBot="1" x14ac:dyDescent="0.3">
      <c r="C7" s="56" t="s">
        <v>108</v>
      </c>
      <c r="D7" s="59" t="s">
        <v>109</v>
      </c>
      <c r="E7" s="59">
        <v>0.96</v>
      </c>
      <c r="F7" s="59">
        <v>0.95</v>
      </c>
      <c r="G7" s="59">
        <v>0.95</v>
      </c>
      <c r="H7" s="59">
        <v>0.96</v>
      </c>
      <c r="I7" s="59">
        <v>0.95</v>
      </c>
      <c r="J7" s="59">
        <v>1</v>
      </c>
      <c r="K7" s="59">
        <v>0.96</v>
      </c>
      <c r="L7" s="59">
        <v>0.96</v>
      </c>
      <c r="M7" s="59">
        <v>0.97</v>
      </c>
      <c r="N7" s="59">
        <v>1</v>
      </c>
      <c r="O7" s="59">
        <v>1</v>
      </c>
    </row>
    <row r="8" spans="3:15" ht="63.75" hidden="1" outlineLevel="1" thickBot="1" x14ac:dyDescent="0.3">
      <c r="C8" s="56" t="s">
        <v>110</v>
      </c>
      <c r="D8" s="59" t="s">
        <v>111</v>
      </c>
      <c r="E8" s="59">
        <v>1.01</v>
      </c>
      <c r="F8" s="59">
        <v>0.98</v>
      </c>
      <c r="G8" s="59">
        <v>0.98</v>
      </c>
      <c r="H8" s="59">
        <v>1.01</v>
      </c>
      <c r="I8" s="59">
        <v>0.99</v>
      </c>
      <c r="J8" s="59">
        <v>1.08</v>
      </c>
      <c r="K8" s="59">
        <v>1.02</v>
      </c>
      <c r="L8" s="59">
        <v>1</v>
      </c>
      <c r="M8" s="59">
        <v>1.02</v>
      </c>
      <c r="N8" s="59">
        <v>1.08</v>
      </c>
      <c r="O8" s="59">
        <v>1</v>
      </c>
    </row>
    <row r="9" spans="3:15" ht="48" hidden="1" outlineLevel="1" thickBot="1" x14ac:dyDescent="0.3">
      <c r="C9" s="56" t="s">
        <v>112</v>
      </c>
      <c r="D9" s="59" t="s">
        <v>113</v>
      </c>
      <c r="E9" s="59">
        <v>1.1499999999999999</v>
      </c>
      <c r="F9" s="59">
        <v>1.1000000000000001</v>
      </c>
      <c r="G9" s="59">
        <v>1.1000000000000001</v>
      </c>
      <c r="H9" s="59">
        <v>1.1399999999999999</v>
      </c>
      <c r="I9" s="59">
        <v>1.1200000000000001</v>
      </c>
      <c r="J9" s="59">
        <v>1.24</v>
      </c>
      <c r="K9" s="59">
        <v>1.1599999999999999</v>
      </c>
      <c r="L9" s="59">
        <v>1.1299999999999999</v>
      </c>
      <c r="M9" s="59">
        <v>1.1499999999999999</v>
      </c>
      <c r="N9" s="59">
        <v>1.24</v>
      </c>
      <c r="O9" s="59">
        <v>1.1100000000000001</v>
      </c>
    </row>
    <row r="10" spans="3:15" ht="63.75" hidden="1" outlineLevel="1" thickBot="1" x14ac:dyDescent="0.3">
      <c r="C10" s="56" t="s">
        <v>114</v>
      </c>
      <c r="D10" s="59" t="s">
        <v>115</v>
      </c>
      <c r="E10" s="59">
        <v>1.03</v>
      </c>
      <c r="F10" s="59">
        <v>0.98</v>
      </c>
      <c r="G10" s="59">
        <v>0.99</v>
      </c>
      <c r="H10" s="59">
        <v>1.02</v>
      </c>
      <c r="I10" s="59">
        <v>0.99</v>
      </c>
      <c r="J10" s="59">
        <v>1.1299999999999999</v>
      </c>
      <c r="K10" s="59">
        <v>1.04</v>
      </c>
      <c r="L10" s="59">
        <v>1.01</v>
      </c>
      <c r="M10" s="59">
        <v>1.04</v>
      </c>
      <c r="N10" s="59">
        <v>1.1399999999999999</v>
      </c>
      <c r="O10" s="59">
        <v>1</v>
      </c>
    </row>
    <row r="11" spans="3:15" ht="63.75" hidden="1" outlineLevel="1" thickBot="1" x14ac:dyDescent="0.3">
      <c r="C11" s="56" t="s">
        <v>116</v>
      </c>
      <c r="D11" s="59" t="s">
        <v>117</v>
      </c>
      <c r="E11" s="59">
        <v>1.06</v>
      </c>
      <c r="F11" s="59">
        <v>0.98</v>
      </c>
      <c r="G11" s="59">
        <v>0.99</v>
      </c>
      <c r="H11" s="59">
        <v>1.04</v>
      </c>
      <c r="I11" s="59">
        <v>1</v>
      </c>
      <c r="J11" s="59">
        <v>1.21</v>
      </c>
      <c r="K11" s="59">
        <v>1.07</v>
      </c>
      <c r="L11" s="59">
        <v>1.03</v>
      </c>
      <c r="M11" s="59">
        <v>1.07</v>
      </c>
      <c r="N11" s="59">
        <v>1.22</v>
      </c>
      <c r="O11" s="59">
        <v>1</v>
      </c>
    </row>
    <row r="12" spans="3:15" ht="95.25" hidden="1" outlineLevel="1" thickBot="1" x14ac:dyDescent="0.3">
      <c r="C12" s="56" t="s">
        <v>118</v>
      </c>
      <c r="D12" s="59" t="s">
        <v>119</v>
      </c>
      <c r="E12" s="59">
        <v>1.01</v>
      </c>
      <c r="F12" s="59">
        <v>0.97</v>
      </c>
      <c r="G12" s="59">
        <v>0.98</v>
      </c>
      <c r="H12" s="59">
        <v>1</v>
      </c>
      <c r="I12" s="59">
        <v>0.98</v>
      </c>
      <c r="J12" s="59">
        <v>1.0900000000000001</v>
      </c>
      <c r="K12" s="59">
        <v>1.02</v>
      </c>
      <c r="L12" s="59">
        <v>1</v>
      </c>
      <c r="M12" s="59">
        <v>1.02</v>
      </c>
      <c r="N12" s="59">
        <v>1.0900000000000001</v>
      </c>
      <c r="O12" s="59">
        <v>1</v>
      </c>
    </row>
    <row r="13" spans="3:15" ht="63.75" hidden="1" outlineLevel="1" thickBot="1" x14ac:dyDescent="0.3">
      <c r="C13" s="56" t="s">
        <v>120</v>
      </c>
      <c r="D13" s="59" t="s">
        <v>121</v>
      </c>
      <c r="E13" s="59">
        <v>1</v>
      </c>
      <c r="F13" s="59">
        <v>0.97</v>
      </c>
      <c r="G13" s="59">
        <v>0.97</v>
      </c>
      <c r="H13" s="59">
        <v>1</v>
      </c>
      <c r="I13" s="59">
        <v>0.98</v>
      </c>
      <c r="J13" s="59">
        <v>1.08</v>
      </c>
      <c r="K13" s="59">
        <v>1.01</v>
      </c>
      <c r="L13" s="59">
        <v>0.99</v>
      </c>
      <c r="M13" s="59">
        <v>1.01</v>
      </c>
      <c r="N13" s="59">
        <v>1.08</v>
      </c>
      <c r="O13" s="59">
        <v>1</v>
      </c>
    </row>
    <row r="14" spans="3:15" ht="95.25" hidden="1" outlineLevel="1" thickBot="1" x14ac:dyDescent="0.3">
      <c r="C14" s="56" t="s">
        <v>122</v>
      </c>
      <c r="D14" s="59" t="s">
        <v>123</v>
      </c>
      <c r="E14" s="59">
        <v>1.02</v>
      </c>
      <c r="F14" s="59">
        <v>1</v>
      </c>
      <c r="G14" s="59">
        <v>1</v>
      </c>
      <c r="H14" s="59">
        <v>1.01</v>
      </c>
      <c r="I14" s="59">
        <v>1.01</v>
      </c>
      <c r="J14" s="59">
        <v>1.05</v>
      </c>
      <c r="K14" s="59">
        <v>1.02</v>
      </c>
      <c r="L14" s="59">
        <v>1.01</v>
      </c>
      <c r="M14" s="59">
        <v>1.02</v>
      </c>
      <c r="N14" s="59">
        <v>1.05</v>
      </c>
      <c r="O14" s="59">
        <v>1</v>
      </c>
    </row>
    <row r="15" spans="3:15" ht="48" hidden="1" outlineLevel="1" thickBot="1" x14ac:dyDescent="0.3">
      <c r="C15" s="56" t="s">
        <v>124</v>
      </c>
      <c r="D15" s="59" t="s">
        <v>125</v>
      </c>
      <c r="E15" s="59">
        <v>1.06</v>
      </c>
      <c r="F15" s="59">
        <v>0.99</v>
      </c>
      <c r="G15" s="59">
        <v>1</v>
      </c>
      <c r="H15" s="59">
        <v>1.05</v>
      </c>
      <c r="I15" s="59">
        <v>1.01</v>
      </c>
      <c r="J15" s="59">
        <v>1.21</v>
      </c>
      <c r="K15" s="59">
        <v>1.07</v>
      </c>
      <c r="L15" s="59">
        <v>1.03</v>
      </c>
      <c r="M15" s="59">
        <v>1.07</v>
      </c>
      <c r="N15" s="59">
        <v>1.21</v>
      </c>
      <c r="O15" s="59">
        <v>1</v>
      </c>
    </row>
    <row r="16" spans="3:15" ht="48" hidden="1" outlineLevel="1" thickBot="1" x14ac:dyDescent="0.3">
      <c r="C16" s="56" t="s">
        <v>126</v>
      </c>
      <c r="D16" s="59" t="s">
        <v>127</v>
      </c>
      <c r="E16" s="59">
        <v>1.23</v>
      </c>
      <c r="F16" s="59">
        <v>1.03</v>
      </c>
      <c r="G16" s="59">
        <v>1.05</v>
      </c>
      <c r="H16" s="59">
        <v>1.19</v>
      </c>
      <c r="I16" s="59">
        <v>1.0900000000000001</v>
      </c>
      <c r="J16" s="59">
        <v>1.64</v>
      </c>
      <c r="K16" s="59">
        <v>1.26</v>
      </c>
      <c r="L16" s="59">
        <v>1.1499999999999999</v>
      </c>
      <c r="M16" s="59">
        <v>1.26</v>
      </c>
      <c r="N16" s="59">
        <v>1.65</v>
      </c>
      <c r="O16" s="59">
        <v>1.06</v>
      </c>
    </row>
    <row r="17" spans="3:15" ht="63.75" hidden="1" outlineLevel="1" thickBot="1" x14ac:dyDescent="0.3">
      <c r="C17" s="56" t="s">
        <v>128</v>
      </c>
      <c r="D17" s="59" t="s">
        <v>129</v>
      </c>
      <c r="E17" s="59">
        <v>1.02</v>
      </c>
      <c r="F17" s="59">
        <v>0.98</v>
      </c>
      <c r="G17" s="59">
        <v>0.98</v>
      </c>
      <c r="H17" s="59">
        <v>1.01</v>
      </c>
      <c r="I17" s="59">
        <v>0.99</v>
      </c>
      <c r="J17" s="59">
        <v>1.1000000000000001</v>
      </c>
      <c r="K17" s="59">
        <v>1.02</v>
      </c>
      <c r="L17" s="59">
        <v>1</v>
      </c>
      <c r="M17" s="59">
        <v>1.03</v>
      </c>
      <c r="N17" s="59">
        <v>1.1100000000000001</v>
      </c>
      <c r="O17" s="59">
        <v>1</v>
      </c>
    </row>
    <row r="18" spans="3:15" ht="63.75" hidden="1" outlineLevel="1" thickBot="1" x14ac:dyDescent="0.3">
      <c r="C18" s="56" t="s">
        <v>130</v>
      </c>
      <c r="D18" s="59" t="s">
        <v>131</v>
      </c>
      <c r="E18" s="59">
        <v>0.98</v>
      </c>
      <c r="F18" s="59">
        <v>0.97</v>
      </c>
      <c r="G18" s="59">
        <v>0.97</v>
      </c>
      <c r="H18" s="59">
        <v>0.98</v>
      </c>
      <c r="I18" s="59">
        <v>0.97</v>
      </c>
      <c r="J18" s="59">
        <v>1.02</v>
      </c>
      <c r="K18" s="59">
        <v>0.99</v>
      </c>
      <c r="L18" s="59">
        <v>0.98</v>
      </c>
      <c r="M18" s="59">
        <v>0.99</v>
      </c>
      <c r="N18" s="59">
        <v>1.02</v>
      </c>
      <c r="O18" s="59">
        <v>1</v>
      </c>
    </row>
    <row r="19" spans="3:15" ht="79.5" hidden="1" outlineLevel="1" thickBot="1" x14ac:dyDescent="0.3">
      <c r="C19" s="56" t="s">
        <v>132</v>
      </c>
      <c r="D19" s="59" t="s">
        <v>133</v>
      </c>
      <c r="E19" s="59">
        <v>1.37</v>
      </c>
      <c r="F19" s="59">
        <v>1.1299999999999999</v>
      </c>
      <c r="G19" s="59">
        <v>1.1599999999999999</v>
      </c>
      <c r="H19" s="59">
        <v>1.33</v>
      </c>
      <c r="I19" s="59">
        <v>1.21</v>
      </c>
      <c r="J19" s="59">
        <v>1.84</v>
      </c>
      <c r="K19" s="59">
        <v>1.41</v>
      </c>
      <c r="L19" s="59">
        <v>1.28</v>
      </c>
      <c r="M19" s="59">
        <v>1.4</v>
      </c>
      <c r="N19" s="59">
        <v>1.85</v>
      </c>
      <c r="O19" s="59">
        <v>1.17</v>
      </c>
    </row>
    <row r="20" spans="3:15" ht="95.25" hidden="1" outlineLevel="1" thickBot="1" x14ac:dyDescent="0.3">
      <c r="C20" s="56" t="s">
        <v>134</v>
      </c>
      <c r="D20" s="59" t="s">
        <v>135</v>
      </c>
      <c r="E20" s="59">
        <v>1.07</v>
      </c>
      <c r="F20" s="59">
        <v>1.04</v>
      </c>
      <c r="G20" s="59">
        <v>1.04</v>
      </c>
      <c r="H20" s="59">
        <v>1.07</v>
      </c>
      <c r="I20" s="59">
        <v>1.05</v>
      </c>
      <c r="J20" s="59">
        <v>1.1399999999999999</v>
      </c>
      <c r="K20" s="59">
        <v>1.08</v>
      </c>
      <c r="L20" s="59">
        <v>1.06</v>
      </c>
      <c r="M20" s="59">
        <v>1.08</v>
      </c>
      <c r="N20" s="59">
        <v>1.1499999999999999</v>
      </c>
      <c r="O20" s="59">
        <v>1.04</v>
      </c>
    </row>
    <row r="21" spans="3:15" ht="95.25" hidden="1" outlineLevel="1" thickBot="1" x14ac:dyDescent="0.3">
      <c r="C21" s="56" t="s">
        <v>136</v>
      </c>
      <c r="D21" s="59" t="s">
        <v>137</v>
      </c>
      <c r="E21" s="59">
        <v>0.97</v>
      </c>
      <c r="F21" s="59">
        <v>0.97</v>
      </c>
      <c r="G21" s="59">
        <v>0.97</v>
      </c>
      <c r="H21" s="59">
        <v>0.97</v>
      </c>
      <c r="I21" s="59">
        <v>0.97</v>
      </c>
      <c r="J21" s="59">
        <v>0.98</v>
      </c>
      <c r="K21" s="59">
        <v>0.97</v>
      </c>
      <c r="L21" s="59">
        <v>0.97</v>
      </c>
      <c r="M21" s="59">
        <v>0.97</v>
      </c>
      <c r="N21" s="59">
        <v>0.98</v>
      </c>
      <c r="O21" s="59">
        <v>1</v>
      </c>
    </row>
    <row r="22" spans="3:15" ht="48" hidden="1" outlineLevel="1" thickBot="1" x14ac:dyDescent="0.3">
      <c r="C22" s="56" t="s">
        <v>138</v>
      </c>
      <c r="D22" s="59" t="s">
        <v>139</v>
      </c>
      <c r="E22" s="59">
        <v>1.08</v>
      </c>
      <c r="F22" s="59">
        <v>1.01</v>
      </c>
      <c r="G22" s="59">
        <v>1.01</v>
      </c>
      <c r="H22" s="59">
        <v>1.07</v>
      </c>
      <c r="I22" s="59">
        <v>1.03</v>
      </c>
      <c r="J22" s="59">
        <v>1.24</v>
      </c>
      <c r="K22" s="59">
        <v>1.1000000000000001</v>
      </c>
      <c r="L22" s="59">
        <v>1.05</v>
      </c>
      <c r="M22" s="59">
        <v>1.1000000000000001</v>
      </c>
      <c r="N22" s="59">
        <v>1.25</v>
      </c>
      <c r="O22" s="59">
        <v>1.02</v>
      </c>
    </row>
    <row r="23" spans="3:15" ht="63.75" hidden="1" outlineLevel="1" thickBot="1" x14ac:dyDescent="0.3">
      <c r="C23" s="56" t="s">
        <v>140</v>
      </c>
      <c r="D23" s="59" t="s">
        <v>141</v>
      </c>
      <c r="E23" s="59">
        <v>1.04</v>
      </c>
      <c r="F23" s="59">
        <v>1</v>
      </c>
      <c r="G23" s="59">
        <v>1.01</v>
      </c>
      <c r="H23" s="59">
        <v>1.04</v>
      </c>
      <c r="I23" s="59">
        <v>1.02</v>
      </c>
      <c r="J23" s="59">
        <v>1.1200000000000001</v>
      </c>
      <c r="K23" s="59">
        <v>1.05</v>
      </c>
      <c r="L23" s="59">
        <v>1.03</v>
      </c>
      <c r="M23" s="59">
        <v>1.05</v>
      </c>
      <c r="N23" s="59">
        <v>1.1200000000000001</v>
      </c>
      <c r="O23" s="59">
        <v>1.01</v>
      </c>
    </row>
    <row r="24" spans="3:15" ht="48" hidden="1" outlineLevel="1" thickBot="1" x14ac:dyDescent="0.3">
      <c r="C24" s="56" t="s">
        <v>142</v>
      </c>
      <c r="D24" s="59" t="s">
        <v>143</v>
      </c>
      <c r="E24" s="59">
        <v>1.0900000000000001</v>
      </c>
      <c r="F24" s="59">
        <v>1.04</v>
      </c>
      <c r="G24" s="59">
        <v>1.04</v>
      </c>
      <c r="H24" s="59">
        <v>1.08</v>
      </c>
      <c r="I24" s="59">
        <v>1.06</v>
      </c>
      <c r="J24" s="59">
        <v>1.2</v>
      </c>
      <c r="K24" s="59">
        <v>1.1000000000000001</v>
      </c>
      <c r="L24" s="59">
        <v>1.07</v>
      </c>
      <c r="M24" s="59">
        <v>1.1000000000000001</v>
      </c>
      <c r="N24" s="59">
        <v>1.2</v>
      </c>
      <c r="O24" s="59">
        <v>1.05</v>
      </c>
    </row>
    <row r="25" spans="3:15" ht="63.75" hidden="1" outlineLevel="1" thickBot="1" x14ac:dyDescent="0.3">
      <c r="C25" s="56" t="s">
        <v>144</v>
      </c>
      <c r="D25" s="59" t="s">
        <v>145</v>
      </c>
      <c r="E25" s="59">
        <v>1.06</v>
      </c>
      <c r="F25" s="59">
        <v>0.99</v>
      </c>
      <c r="G25" s="59">
        <v>1</v>
      </c>
      <c r="H25" s="59">
        <v>1.05</v>
      </c>
      <c r="I25" s="59">
        <v>1.01</v>
      </c>
      <c r="J25" s="59">
        <v>1.21</v>
      </c>
      <c r="K25" s="59">
        <v>1.07</v>
      </c>
      <c r="L25" s="59">
        <v>1.03</v>
      </c>
      <c r="M25" s="59">
        <v>1.07</v>
      </c>
      <c r="N25" s="59">
        <v>1.22</v>
      </c>
      <c r="O25" s="59">
        <v>1</v>
      </c>
    </row>
    <row r="26" spans="3:15" ht="95.25" hidden="1" outlineLevel="1" thickBot="1" x14ac:dyDescent="0.3">
      <c r="C26" s="56" t="s">
        <v>146</v>
      </c>
      <c r="D26" s="59" t="s">
        <v>147</v>
      </c>
      <c r="E26" s="59">
        <v>1.01</v>
      </c>
      <c r="F26" s="59">
        <v>0.99</v>
      </c>
      <c r="G26" s="59">
        <v>0.99</v>
      </c>
      <c r="H26" s="59">
        <v>1</v>
      </c>
      <c r="I26" s="59">
        <v>0.99</v>
      </c>
      <c r="J26" s="59">
        <v>1.05</v>
      </c>
      <c r="K26" s="59">
        <v>1.01</v>
      </c>
      <c r="L26" s="59">
        <v>1</v>
      </c>
      <c r="M26" s="59">
        <v>1.01</v>
      </c>
      <c r="N26" s="59">
        <v>1.05</v>
      </c>
      <c r="O26" s="59">
        <v>1</v>
      </c>
    </row>
    <row r="27" spans="3:15" ht="32.25" hidden="1" outlineLevel="1" thickBot="1" x14ac:dyDescent="0.3">
      <c r="C27" s="56" t="s">
        <v>148</v>
      </c>
      <c r="D27" s="59" t="s">
        <v>149</v>
      </c>
      <c r="E27" s="59">
        <v>1.03</v>
      </c>
      <c r="F27" s="59">
        <v>1.01</v>
      </c>
      <c r="G27" s="59">
        <v>1.01</v>
      </c>
      <c r="H27" s="59">
        <v>1.03</v>
      </c>
      <c r="I27" s="59">
        <v>1.02</v>
      </c>
      <c r="J27" s="59">
        <v>1.08</v>
      </c>
      <c r="K27" s="59">
        <v>1.04</v>
      </c>
      <c r="L27" s="59">
        <v>1.02</v>
      </c>
      <c r="M27" s="59">
        <v>1.04</v>
      </c>
      <c r="N27" s="59">
        <v>1.08</v>
      </c>
      <c r="O27" s="59">
        <v>1.01</v>
      </c>
    </row>
    <row r="28" spans="3:15" ht="48" hidden="1" outlineLevel="1" thickBot="1" x14ac:dyDescent="0.3">
      <c r="C28" s="56" t="s">
        <v>150</v>
      </c>
      <c r="D28" s="59" t="s">
        <v>151</v>
      </c>
      <c r="E28" s="59">
        <v>1.02</v>
      </c>
      <c r="F28" s="59">
        <v>1.01</v>
      </c>
      <c r="G28" s="59">
        <v>1.01</v>
      </c>
      <c r="H28" s="59">
        <v>1.01</v>
      </c>
      <c r="I28" s="59">
        <v>1.01</v>
      </c>
      <c r="J28" s="59">
        <v>1.03</v>
      </c>
      <c r="K28" s="59">
        <v>1.02</v>
      </c>
      <c r="L28" s="59">
        <v>1.01</v>
      </c>
      <c r="M28" s="59">
        <v>1.02</v>
      </c>
      <c r="N28" s="59">
        <v>1.03</v>
      </c>
      <c r="O28" s="59">
        <v>1.01</v>
      </c>
    </row>
    <row r="29" spans="3:15" ht="48" hidden="1" outlineLevel="1" thickBot="1" x14ac:dyDescent="0.3">
      <c r="C29" s="56" t="s">
        <v>152</v>
      </c>
      <c r="D29" s="59" t="s">
        <v>153</v>
      </c>
      <c r="E29" s="59">
        <v>1.1000000000000001</v>
      </c>
      <c r="F29" s="59">
        <v>1.05</v>
      </c>
      <c r="G29" s="59">
        <v>1.05</v>
      </c>
      <c r="H29" s="59">
        <v>1.0900000000000001</v>
      </c>
      <c r="I29" s="59">
        <v>1.06</v>
      </c>
      <c r="J29" s="59">
        <v>1.2</v>
      </c>
      <c r="K29" s="59">
        <v>1.1100000000000001</v>
      </c>
      <c r="L29" s="59">
        <v>1.08</v>
      </c>
      <c r="M29" s="59">
        <v>1.1100000000000001</v>
      </c>
      <c r="N29" s="59">
        <v>1.21</v>
      </c>
      <c r="O29" s="59">
        <v>1.06</v>
      </c>
    </row>
    <row r="30" spans="3:15" ht="48" hidden="1" outlineLevel="1" thickBot="1" x14ac:dyDescent="0.3">
      <c r="C30" s="56" t="s">
        <v>154</v>
      </c>
      <c r="D30" s="59" t="s">
        <v>155</v>
      </c>
      <c r="E30" s="59">
        <v>1.0900000000000001</v>
      </c>
      <c r="F30" s="59">
        <v>1.03</v>
      </c>
      <c r="G30" s="59">
        <v>1.04</v>
      </c>
      <c r="H30" s="59">
        <v>1.08</v>
      </c>
      <c r="I30" s="59">
        <v>1.05</v>
      </c>
      <c r="J30" s="59">
        <v>1.19</v>
      </c>
      <c r="K30" s="59">
        <v>1.0900000000000001</v>
      </c>
      <c r="L30" s="59">
        <v>1.06</v>
      </c>
      <c r="M30" s="59">
        <v>1.0900000000000001</v>
      </c>
      <c r="N30" s="59">
        <v>1.19</v>
      </c>
      <c r="O30" s="59">
        <v>1.04</v>
      </c>
    </row>
    <row r="31" spans="3:15" ht="48" hidden="1" outlineLevel="1" thickBot="1" x14ac:dyDescent="0.3">
      <c r="C31" s="56" t="s">
        <v>156</v>
      </c>
      <c r="D31" s="59" t="s">
        <v>157</v>
      </c>
      <c r="E31" s="59">
        <v>1.02</v>
      </c>
      <c r="F31" s="59">
        <v>1.01</v>
      </c>
      <c r="G31" s="59">
        <v>1.01</v>
      </c>
      <c r="H31" s="59">
        <v>1.02</v>
      </c>
      <c r="I31" s="59">
        <v>1.01</v>
      </c>
      <c r="J31" s="59">
        <v>1.05</v>
      </c>
      <c r="K31" s="59">
        <v>1.02</v>
      </c>
      <c r="L31" s="59">
        <v>1.02</v>
      </c>
      <c r="M31" s="59">
        <v>1.02</v>
      </c>
      <c r="N31" s="59">
        <v>1.05</v>
      </c>
      <c r="O31" s="59">
        <v>1.01</v>
      </c>
    </row>
    <row r="32" spans="3:15" ht="48" hidden="1" outlineLevel="1" thickBot="1" x14ac:dyDescent="0.3">
      <c r="C32" s="56" t="s">
        <v>158</v>
      </c>
      <c r="D32" s="59" t="s">
        <v>159</v>
      </c>
      <c r="E32" s="59">
        <v>1.1399999999999999</v>
      </c>
      <c r="F32" s="59">
        <v>1.06</v>
      </c>
      <c r="G32" s="59">
        <v>1.07</v>
      </c>
      <c r="H32" s="59">
        <v>1.1200000000000001</v>
      </c>
      <c r="I32" s="59">
        <v>1.0900000000000001</v>
      </c>
      <c r="J32" s="59">
        <v>1.27</v>
      </c>
      <c r="K32" s="59">
        <v>1.1499999999999999</v>
      </c>
      <c r="L32" s="59">
        <v>1.1100000000000001</v>
      </c>
      <c r="M32" s="59">
        <v>1.1399999999999999</v>
      </c>
      <c r="N32" s="59">
        <v>1.27</v>
      </c>
      <c r="O32" s="59">
        <v>1.08</v>
      </c>
    </row>
    <row r="33" spans="3:15" ht="48" hidden="1" outlineLevel="1" thickBot="1" x14ac:dyDescent="0.3">
      <c r="C33" s="56" t="s">
        <v>160</v>
      </c>
      <c r="D33" s="59" t="s">
        <v>161</v>
      </c>
      <c r="E33" s="59">
        <v>1.1299999999999999</v>
      </c>
      <c r="F33" s="59">
        <v>1.05</v>
      </c>
      <c r="G33" s="59">
        <v>1.06</v>
      </c>
      <c r="H33" s="59">
        <v>1.1100000000000001</v>
      </c>
      <c r="I33" s="59">
        <v>1.08</v>
      </c>
      <c r="J33" s="59">
        <v>1.27</v>
      </c>
      <c r="K33" s="59">
        <v>1.1399999999999999</v>
      </c>
      <c r="L33" s="59">
        <v>1.1000000000000001</v>
      </c>
      <c r="M33" s="59">
        <v>1.1399999999999999</v>
      </c>
      <c r="N33" s="59">
        <v>1.27</v>
      </c>
      <c r="O33" s="59">
        <v>1.07</v>
      </c>
    </row>
    <row r="34" spans="3:15" ht="48" hidden="1" outlineLevel="1" thickBot="1" x14ac:dyDescent="0.3">
      <c r="C34" s="56" t="s">
        <v>162</v>
      </c>
      <c r="D34" s="59" t="s">
        <v>163</v>
      </c>
      <c r="E34" s="59">
        <v>1.2</v>
      </c>
      <c r="F34" s="59">
        <v>1.08</v>
      </c>
      <c r="G34" s="59">
        <v>1.0900000000000001</v>
      </c>
      <c r="H34" s="59">
        <v>1.18</v>
      </c>
      <c r="I34" s="59">
        <v>1.1200000000000001</v>
      </c>
      <c r="J34" s="59">
        <v>1.42</v>
      </c>
      <c r="K34" s="59">
        <v>1.22</v>
      </c>
      <c r="L34" s="59">
        <v>1.1499999999999999</v>
      </c>
      <c r="M34" s="59">
        <v>1.21</v>
      </c>
      <c r="N34" s="59">
        <v>1.43</v>
      </c>
      <c r="O34" s="59">
        <v>1.1000000000000001</v>
      </c>
    </row>
    <row r="35" spans="3:15" ht="48" hidden="1" outlineLevel="1" thickBot="1" x14ac:dyDescent="0.3">
      <c r="C35" s="56" t="s">
        <v>164</v>
      </c>
      <c r="D35" s="59" t="s">
        <v>165</v>
      </c>
      <c r="E35" s="59">
        <v>1.3</v>
      </c>
      <c r="F35" s="59">
        <v>1.03</v>
      </c>
      <c r="G35" s="59">
        <v>1.06</v>
      </c>
      <c r="H35" s="59">
        <v>1.25</v>
      </c>
      <c r="I35" s="59">
        <v>1.1100000000000001</v>
      </c>
      <c r="J35" s="59">
        <v>1.84</v>
      </c>
      <c r="K35" s="59">
        <v>1.34</v>
      </c>
      <c r="L35" s="59">
        <v>1.19</v>
      </c>
      <c r="M35" s="59">
        <v>1.34</v>
      </c>
      <c r="N35" s="59">
        <v>1.85</v>
      </c>
      <c r="O35" s="59">
        <v>1.07</v>
      </c>
    </row>
    <row r="36" spans="3:15" ht="48" hidden="1" outlineLevel="1" thickBot="1" x14ac:dyDescent="0.3">
      <c r="C36" s="56" t="s">
        <v>166</v>
      </c>
      <c r="D36" s="59" t="s">
        <v>167</v>
      </c>
      <c r="E36" s="59">
        <v>1.03</v>
      </c>
      <c r="F36" s="59">
        <v>1.02</v>
      </c>
      <c r="G36" s="59">
        <v>1.02</v>
      </c>
      <c r="H36" s="59">
        <v>1.03</v>
      </c>
      <c r="I36" s="59">
        <v>1.02</v>
      </c>
      <c r="J36" s="59">
        <v>1.03</v>
      </c>
      <c r="K36" s="59">
        <v>1.03</v>
      </c>
      <c r="L36" s="59">
        <v>1.02</v>
      </c>
      <c r="M36" s="59">
        <v>1.02</v>
      </c>
      <c r="N36" s="59">
        <v>1.03</v>
      </c>
      <c r="O36" s="59">
        <v>1.02</v>
      </c>
    </row>
    <row r="37" spans="3:15" ht="48" hidden="1" outlineLevel="1" thickBot="1" x14ac:dyDescent="0.3">
      <c r="C37" s="56" t="s">
        <v>168</v>
      </c>
      <c r="D37" s="59" t="s">
        <v>169</v>
      </c>
      <c r="E37" s="59">
        <v>1.04</v>
      </c>
      <c r="F37" s="59">
        <v>1.03</v>
      </c>
      <c r="G37" s="59">
        <v>1.03</v>
      </c>
      <c r="H37" s="59">
        <v>1.04</v>
      </c>
      <c r="I37" s="59">
        <v>1.03</v>
      </c>
      <c r="J37" s="59">
        <v>1.06</v>
      </c>
      <c r="K37" s="59">
        <v>1.04</v>
      </c>
      <c r="L37" s="59">
        <v>1.03</v>
      </c>
      <c r="M37" s="59">
        <v>1.04</v>
      </c>
      <c r="N37" s="59">
        <v>1.06</v>
      </c>
      <c r="O37" s="59">
        <v>1.03</v>
      </c>
    </row>
    <row r="38" spans="3:15" ht="48" hidden="1" outlineLevel="1" thickBot="1" x14ac:dyDescent="0.3">
      <c r="C38" s="56" t="s">
        <v>170</v>
      </c>
      <c r="D38" s="59" t="s">
        <v>171</v>
      </c>
      <c r="E38" s="59">
        <v>1.03</v>
      </c>
      <c r="F38" s="59">
        <v>0.99</v>
      </c>
      <c r="G38" s="59">
        <v>0.99</v>
      </c>
      <c r="H38" s="59">
        <v>1.02</v>
      </c>
      <c r="I38" s="59">
        <v>1</v>
      </c>
      <c r="J38" s="59">
        <v>1.1100000000000001</v>
      </c>
      <c r="K38" s="59">
        <v>1.03</v>
      </c>
      <c r="L38" s="59">
        <v>1.01</v>
      </c>
      <c r="M38" s="59">
        <v>1.04</v>
      </c>
      <c r="N38" s="59">
        <v>1.1100000000000001</v>
      </c>
      <c r="O38" s="59">
        <v>1</v>
      </c>
    </row>
    <row r="39" spans="3:15" ht="48" hidden="1" outlineLevel="1" thickBot="1" x14ac:dyDescent="0.3">
      <c r="C39" s="56" t="s">
        <v>172</v>
      </c>
      <c r="D39" s="59" t="s">
        <v>173</v>
      </c>
      <c r="E39" s="59">
        <v>1.02</v>
      </c>
      <c r="F39" s="59">
        <v>0.99</v>
      </c>
      <c r="G39" s="59">
        <v>0.99</v>
      </c>
      <c r="H39" s="59">
        <v>1.02</v>
      </c>
      <c r="I39" s="59">
        <v>1</v>
      </c>
      <c r="J39" s="59">
        <v>1.0900000000000001</v>
      </c>
      <c r="K39" s="59">
        <v>1.03</v>
      </c>
      <c r="L39" s="59">
        <v>1.01</v>
      </c>
      <c r="M39" s="59">
        <v>1.03</v>
      </c>
      <c r="N39" s="59">
        <v>1.0900000000000001</v>
      </c>
      <c r="O39" s="59">
        <v>1</v>
      </c>
    </row>
    <row r="40" spans="3:15" ht="48" hidden="1" outlineLevel="1" thickBot="1" x14ac:dyDescent="0.3">
      <c r="C40" s="56" t="s">
        <v>174</v>
      </c>
      <c r="D40" s="59" t="s">
        <v>175</v>
      </c>
      <c r="E40" s="59">
        <v>1.07</v>
      </c>
      <c r="F40" s="59">
        <v>1.02</v>
      </c>
      <c r="G40" s="59">
        <v>1.03</v>
      </c>
      <c r="H40" s="59">
        <v>1.07</v>
      </c>
      <c r="I40" s="59">
        <v>1.04</v>
      </c>
      <c r="J40" s="59">
        <v>1.17</v>
      </c>
      <c r="K40" s="59">
        <v>1.08</v>
      </c>
      <c r="L40" s="59">
        <v>1.05</v>
      </c>
      <c r="M40" s="59">
        <v>1.08</v>
      </c>
      <c r="N40" s="59">
        <v>1.18</v>
      </c>
      <c r="O40" s="59">
        <v>1.03</v>
      </c>
    </row>
    <row r="41" spans="3:15" ht="48" hidden="1" outlineLevel="1" thickBot="1" x14ac:dyDescent="0.3">
      <c r="C41" s="56" t="s">
        <v>176</v>
      </c>
      <c r="D41" s="59" t="s">
        <v>177</v>
      </c>
      <c r="E41" s="59">
        <v>1.01</v>
      </c>
      <c r="F41" s="59">
        <v>0.98</v>
      </c>
      <c r="G41" s="59">
        <v>0.99</v>
      </c>
      <c r="H41" s="59">
        <v>1.01</v>
      </c>
      <c r="I41" s="59">
        <v>0.99</v>
      </c>
      <c r="J41" s="59">
        <v>1.08</v>
      </c>
      <c r="K41" s="59">
        <v>1.02</v>
      </c>
      <c r="L41" s="59">
        <v>1</v>
      </c>
      <c r="M41" s="59">
        <v>1.02</v>
      </c>
      <c r="N41" s="59">
        <v>1.0900000000000001</v>
      </c>
      <c r="O41" s="59">
        <v>1</v>
      </c>
    </row>
    <row r="42" spans="3:15" ht="48" hidden="1" outlineLevel="1" thickBot="1" x14ac:dyDescent="0.3">
      <c r="C42" s="56" t="s">
        <v>178</v>
      </c>
      <c r="D42" s="59" t="s">
        <v>179</v>
      </c>
      <c r="E42" s="59">
        <v>1.01</v>
      </c>
      <c r="F42" s="59">
        <v>0.98</v>
      </c>
      <c r="G42" s="59">
        <v>0.98</v>
      </c>
      <c r="H42" s="59">
        <v>1.01</v>
      </c>
      <c r="I42" s="59">
        <v>0.99</v>
      </c>
      <c r="J42" s="59">
        <v>1.08</v>
      </c>
      <c r="K42" s="59">
        <v>1.02</v>
      </c>
      <c r="L42" s="59">
        <v>1</v>
      </c>
      <c r="M42" s="59">
        <v>1.02</v>
      </c>
      <c r="N42" s="59">
        <v>1.08</v>
      </c>
      <c r="O42" s="59">
        <v>1</v>
      </c>
    </row>
    <row r="43" spans="3:15" ht="48" hidden="1" outlineLevel="1" thickBot="1" x14ac:dyDescent="0.3">
      <c r="C43" s="56" t="s">
        <v>180</v>
      </c>
      <c r="D43" s="59" t="s">
        <v>181</v>
      </c>
      <c r="E43" s="59">
        <v>1.1100000000000001</v>
      </c>
      <c r="F43" s="59">
        <v>1.05</v>
      </c>
      <c r="G43" s="59">
        <v>1.05</v>
      </c>
      <c r="H43" s="59">
        <v>1.1000000000000001</v>
      </c>
      <c r="I43" s="59">
        <v>1.07</v>
      </c>
      <c r="J43" s="59">
        <v>1.24</v>
      </c>
      <c r="K43" s="59">
        <v>1.1200000000000001</v>
      </c>
      <c r="L43" s="59">
        <v>1.0900000000000001</v>
      </c>
      <c r="M43" s="59">
        <v>1.1200000000000001</v>
      </c>
      <c r="N43" s="59">
        <v>1.24</v>
      </c>
      <c r="O43" s="59">
        <v>1.06</v>
      </c>
    </row>
    <row r="44" spans="3:15" ht="63.75" hidden="1" outlineLevel="1" thickBot="1" x14ac:dyDescent="0.3">
      <c r="C44" s="56" t="s">
        <v>182</v>
      </c>
      <c r="D44" s="59" t="s">
        <v>183</v>
      </c>
      <c r="E44" s="59">
        <v>1.1000000000000001</v>
      </c>
      <c r="F44" s="59">
        <v>1.03</v>
      </c>
      <c r="G44" s="59">
        <v>1.04</v>
      </c>
      <c r="H44" s="59">
        <v>1.0900000000000001</v>
      </c>
      <c r="I44" s="59">
        <v>1.05</v>
      </c>
      <c r="J44" s="59">
        <v>1.24</v>
      </c>
      <c r="K44" s="59">
        <v>1.1100000000000001</v>
      </c>
      <c r="L44" s="59">
        <v>1.07</v>
      </c>
      <c r="M44" s="59">
        <v>1.1100000000000001</v>
      </c>
      <c r="N44" s="59">
        <v>1.25</v>
      </c>
      <c r="O44" s="59">
        <v>1.04</v>
      </c>
    </row>
    <row r="45" spans="3:15" ht="48" hidden="1" outlineLevel="1" thickBot="1" x14ac:dyDescent="0.3">
      <c r="C45" s="56" t="s">
        <v>184</v>
      </c>
      <c r="D45" s="59" t="s">
        <v>185</v>
      </c>
      <c r="E45" s="59">
        <v>1.01</v>
      </c>
      <c r="F45" s="59">
        <v>0.99</v>
      </c>
      <c r="G45" s="59">
        <v>0.99</v>
      </c>
      <c r="H45" s="59">
        <v>1.01</v>
      </c>
      <c r="I45" s="59">
        <v>1</v>
      </c>
      <c r="J45" s="59">
        <v>1.06</v>
      </c>
      <c r="K45" s="59">
        <v>1.02</v>
      </c>
      <c r="L45" s="59">
        <v>1</v>
      </c>
      <c r="M45" s="59">
        <v>1.02</v>
      </c>
      <c r="N45" s="59">
        <v>1.06</v>
      </c>
      <c r="O45" s="59">
        <v>1</v>
      </c>
    </row>
    <row r="46" spans="3:15" ht="48" hidden="1" outlineLevel="1" thickBot="1" x14ac:dyDescent="0.3">
      <c r="C46" s="56" t="s">
        <v>186</v>
      </c>
      <c r="D46" s="59" t="s">
        <v>187</v>
      </c>
      <c r="E46" s="59">
        <v>1.35</v>
      </c>
      <c r="F46" s="59">
        <v>1.1499999999999999</v>
      </c>
      <c r="G46" s="59">
        <v>1.17</v>
      </c>
      <c r="H46" s="59">
        <v>1.32</v>
      </c>
      <c r="I46" s="59">
        <v>1.22</v>
      </c>
      <c r="J46" s="59">
        <v>1.73</v>
      </c>
      <c r="K46" s="59">
        <v>1.38</v>
      </c>
      <c r="L46" s="59">
        <v>1.27</v>
      </c>
      <c r="M46" s="59">
        <v>1.37</v>
      </c>
      <c r="N46" s="59">
        <v>1.75</v>
      </c>
      <c r="O46" s="59">
        <v>1.19</v>
      </c>
    </row>
    <row r="47" spans="3:15" ht="48" hidden="1" outlineLevel="1" thickBot="1" x14ac:dyDescent="0.3">
      <c r="C47" s="56" t="s">
        <v>188</v>
      </c>
      <c r="D47" s="59" t="s">
        <v>189</v>
      </c>
      <c r="E47" s="59">
        <v>1.1100000000000001</v>
      </c>
      <c r="F47" s="59">
        <v>1.03</v>
      </c>
      <c r="G47" s="59">
        <v>1.04</v>
      </c>
      <c r="H47" s="59">
        <v>1.1000000000000001</v>
      </c>
      <c r="I47" s="59">
        <v>1.05</v>
      </c>
      <c r="J47" s="59">
        <v>1.27</v>
      </c>
      <c r="K47" s="59">
        <v>1.1200000000000001</v>
      </c>
      <c r="L47" s="59">
        <v>1.08</v>
      </c>
      <c r="M47" s="59">
        <v>1.1200000000000001</v>
      </c>
      <c r="N47" s="59">
        <v>1.28</v>
      </c>
      <c r="O47" s="59">
        <v>1.04</v>
      </c>
    </row>
    <row r="48" spans="3:15" ht="48" hidden="1" outlineLevel="1" thickBot="1" x14ac:dyDescent="0.3">
      <c r="C48" s="56" t="s">
        <v>190</v>
      </c>
      <c r="D48" s="59" t="s">
        <v>191</v>
      </c>
      <c r="E48" s="59">
        <v>1.01</v>
      </c>
      <c r="F48" s="59">
        <v>0.97</v>
      </c>
      <c r="G48" s="59">
        <v>0.97</v>
      </c>
      <c r="H48" s="59">
        <v>1</v>
      </c>
      <c r="I48" s="59">
        <v>0.98</v>
      </c>
      <c r="J48" s="59">
        <v>1.1100000000000001</v>
      </c>
      <c r="K48" s="59">
        <v>1.02</v>
      </c>
      <c r="L48" s="59">
        <v>0.99</v>
      </c>
      <c r="M48" s="59">
        <v>1.02</v>
      </c>
      <c r="N48" s="59">
        <v>1.1200000000000001</v>
      </c>
      <c r="O48" s="59">
        <v>1</v>
      </c>
    </row>
    <row r="49" spans="3:15" ht="48" hidden="1" outlineLevel="1" thickBot="1" x14ac:dyDescent="0.3">
      <c r="C49" s="56" t="s">
        <v>192</v>
      </c>
      <c r="D49" s="59" t="s">
        <v>193</v>
      </c>
      <c r="E49" s="59">
        <v>0.99</v>
      </c>
      <c r="F49" s="59">
        <v>0.98</v>
      </c>
      <c r="G49" s="59">
        <v>0.98</v>
      </c>
      <c r="H49" s="59">
        <v>0.99</v>
      </c>
      <c r="I49" s="59">
        <v>0.98</v>
      </c>
      <c r="J49" s="59">
        <v>1.03</v>
      </c>
      <c r="K49" s="59">
        <v>1</v>
      </c>
      <c r="L49" s="59">
        <v>0.99</v>
      </c>
      <c r="M49" s="59">
        <v>1</v>
      </c>
      <c r="N49" s="59">
        <v>1.03</v>
      </c>
      <c r="O49" s="59">
        <v>1</v>
      </c>
    </row>
    <row r="50" spans="3:15" ht="48" hidden="1" outlineLevel="1" thickBot="1" x14ac:dyDescent="0.3">
      <c r="C50" s="56" t="s">
        <v>194</v>
      </c>
      <c r="D50" s="59" t="s">
        <v>195</v>
      </c>
      <c r="E50" s="59">
        <v>1.02</v>
      </c>
      <c r="F50" s="59">
        <v>0.99</v>
      </c>
      <c r="G50" s="59">
        <v>0.99</v>
      </c>
      <c r="H50" s="59">
        <v>1.01</v>
      </c>
      <c r="I50" s="59">
        <v>1</v>
      </c>
      <c r="J50" s="59">
        <v>1.08</v>
      </c>
      <c r="K50" s="59">
        <v>1.02</v>
      </c>
      <c r="L50" s="59">
        <v>1.01</v>
      </c>
      <c r="M50" s="59">
        <v>1.02</v>
      </c>
      <c r="N50" s="59">
        <v>1.08</v>
      </c>
      <c r="O50" s="59">
        <v>1</v>
      </c>
    </row>
    <row r="51" spans="3:15" ht="32.25" hidden="1" outlineLevel="1" thickBot="1" x14ac:dyDescent="0.3">
      <c r="C51" s="56" t="s">
        <v>196</v>
      </c>
      <c r="D51" s="59" t="s">
        <v>197</v>
      </c>
      <c r="E51" s="59">
        <v>0.98</v>
      </c>
      <c r="F51" s="59">
        <v>0.98</v>
      </c>
      <c r="G51" s="59">
        <v>0.98</v>
      </c>
      <c r="H51" s="59">
        <v>0.98</v>
      </c>
      <c r="I51" s="59">
        <v>0.98</v>
      </c>
      <c r="J51" s="59">
        <v>0.98</v>
      </c>
      <c r="K51" s="59">
        <v>0.98</v>
      </c>
      <c r="L51" s="59">
        <v>0.98</v>
      </c>
      <c r="M51" s="59">
        <v>0.98</v>
      </c>
      <c r="N51" s="59">
        <v>0.98</v>
      </c>
      <c r="O51" s="59">
        <v>1</v>
      </c>
    </row>
    <row r="52" spans="3:15" ht="48" hidden="1" outlineLevel="1" thickBot="1" x14ac:dyDescent="0.3">
      <c r="C52" s="56" t="s">
        <v>198</v>
      </c>
      <c r="D52" s="59" t="s">
        <v>199</v>
      </c>
      <c r="E52" s="59">
        <v>1.07</v>
      </c>
      <c r="F52" s="59">
        <v>1.01</v>
      </c>
      <c r="G52" s="59">
        <v>1.02</v>
      </c>
      <c r="H52" s="59">
        <v>1.06</v>
      </c>
      <c r="I52" s="59">
        <v>1.03</v>
      </c>
      <c r="J52" s="59">
        <v>1.18</v>
      </c>
      <c r="K52" s="59">
        <v>1.08</v>
      </c>
      <c r="L52" s="59">
        <v>1.04</v>
      </c>
      <c r="M52" s="59">
        <v>1.07</v>
      </c>
      <c r="N52" s="59">
        <v>1.18</v>
      </c>
      <c r="O52" s="59">
        <v>1.02</v>
      </c>
    </row>
    <row r="53" spans="3:15" ht="48" hidden="1" outlineLevel="1" thickBot="1" x14ac:dyDescent="0.3">
      <c r="C53" s="56" t="s">
        <v>200</v>
      </c>
      <c r="D53" s="59" t="s">
        <v>201</v>
      </c>
      <c r="E53" s="59">
        <v>1.06</v>
      </c>
      <c r="F53" s="59">
        <v>1.01</v>
      </c>
      <c r="G53" s="59">
        <v>1.02</v>
      </c>
      <c r="H53" s="59">
        <v>1.05</v>
      </c>
      <c r="I53" s="59">
        <v>1.03</v>
      </c>
      <c r="J53" s="59">
        <v>1.17</v>
      </c>
      <c r="K53" s="59">
        <v>1.07</v>
      </c>
      <c r="L53" s="59">
        <v>1.04</v>
      </c>
      <c r="M53" s="59">
        <v>1.07</v>
      </c>
      <c r="N53" s="59">
        <v>1.17</v>
      </c>
      <c r="O53" s="59">
        <v>1.02</v>
      </c>
    </row>
    <row r="54" spans="3:15" ht="48" hidden="1" outlineLevel="1" thickBot="1" x14ac:dyDescent="0.3">
      <c r="C54" s="56" t="s">
        <v>202</v>
      </c>
      <c r="D54" s="59" t="s">
        <v>203</v>
      </c>
      <c r="E54" s="59">
        <v>0.98</v>
      </c>
      <c r="F54" s="59">
        <v>0.97</v>
      </c>
      <c r="G54" s="59">
        <v>0.97</v>
      </c>
      <c r="H54" s="59">
        <v>0.98</v>
      </c>
      <c r="I54" s="59">
        <v>0.97</v>
      </c>
      <c r="J54" s="59">
        <v>1.02</v>
      </c>
      <c r="K54" s="59">
        <v>0.99</v>
      </c>
      <c r="L54" s="59">
        <v>0.98</v>
      </c>
      <c r="M54" s="59">
        <v>0.99</v>
      </c>
      <c r="N54" s="59">
        <v>1.02</v>
      </c>
      <c r="O54" s="59">
        <v>1</v>
      </c>
    </row>
    <row r="55" spans="3:15" ht="48" hidden="1" outlineLevel="1" thickBot="1" x14ac:dyDescent="0.3">
      <c r="C55" s="56" t="s">
        <v>204</v>
      </c>
      <c r="D55" s="59" t="s">
        <v>205</v>
      </c>
      <c r="E55" s="59">
        <v>1.51</v>
      </c>
      <c r="F55" s="59">
        <v>1.19</v>
      </c>
      <c r="G55" s="59">
        <v>1.22</v>
      </c>
      <c r="H55" s="59">
        <v>1.46</v>
      </c>
      <c r="I55" s="59">
        <v>1.3</v>
      </c>
      <c r="J55" s="59">
        <v>2.14</v>
      </c>
      <c r="K55" s="59">
        <v>1.57</v>
      </c>
      <c r="L55" s="59">
        <v>1.38</v>
      </c>
      <c r="M55" s="59">
        <v>1.55</v>
      </c>
      <c r="N55" s="59">
        <v>2.16</v>
      </c>
      <c r="O55" s="59">
        <v>1.25</v>
      </c>
    </row>
    <row r="56" spans="3:15" ht="48" hidden="1" outlineLevel="1" thickBot="1" x14ac:dyDescent="0.3">
      <c r="C56" s="56" t="s">
        <v>206</v>
      </c>
      <c r="D56" s="59" t="s">
        <v>207</v>
      </c>
      <c r="E56" s="59">
        <v>1.1000000000000001</v>
      </c>
      <c r="F56" s="59">
        <v>1.05</v>
      </c>
      <c r="G56" s="59">
        <v>1.05</v>
      </c>
      <c r="H56" s="59">
        <v>1.0900000000000001</v>
      </c>
      <c r="I56" s="59">
        <v>1.06</v>
      </c>
      <c r="J56" s="59">
        <v>1.21</v>
      </c>
      <c r="K56" s="59">
        <v>1.1100000000000001</v>
      </c>
      <c r="L56" s="59">
        <v>1.08</v>
      </c>
      <c r="M56" s="59">
        <v>1.1100000000000001</v>
      </c>
      <c r="N56" s="59">
        <v>1.21</v>
      </c>
      <c r="O56" s="59">
        <v>1.06</v>
      </c>
    </row>
    <row r="57" spans="3:15" ht="32.25" hidden="1" outlineLevel="1" thickBot="1" x14ac:dyDescent="0.3">
      <c r="C57" s="56" t="s">
        <v>208</v>
      </c>
      <c r="D57" s="59" t="s">
        <v>209</v>
      </c>
      <c r="E57" s="59">
        <v>1.08</v>
      </c>
      <c r="F57" s="59">
        <v>1.05</v>
      </c>
      <c r="G57" s="59">
        <v>1.05</v>
      </c>
      <c r="H57" s="59">
        <v>1.07</v>
      </c>
      <c r="I57" s="59">
        <v>1.06</v>
      </c>
      <c r="J57" s="59">
        <v>1.1299999999999999</v>
      </c>
      <c r="K57" s="59">
        <v>1.08</v>
      </c>
      <c r="L57" s="59">
        <v>1.06</v>
      </c>
      <c r="M57" s="59">
        <v>1.08</v>
      </c>
      <c r="N57" s="59">
        <v>1.1399999999999999</v>
      </c>
      <c r="O57" s="59">
        <v>1.05</v>
      </c>
    </row>
    <row r="58" spans="3:15" ht="48" hidden="1" outlineLevel="1" thickBot="1" x14ac:dyDescent="0.3">
      <c r="C58" s="56" t="s">
        <v>210</v>
      </c>
      <c r="D58" s="59" t="s">
        <v>211</v>
      </c>
      <c r="E58" s="59">
        <v>1.21</v>
      </c>
      <c r="F58" s="59">
        <v>1.08</v>
      </c>
      <c r="G58" s="59">
        <v>1.0900000000000001</v>
      </c>
      <c r="H58" s="59">
        <v>1.19</v>
      </c>
      <c r="I58" s="59">
        <v>1.1200000000000001</v>
      </c>
      <c r="J58" s="59">
        <v>1.47</v>
      </c>
      <c r="K58" s="59">
        <v>1.23</v>
      </c>
      <c r="L58" s="59">
        <v>1.1599999999999999</v>
      </c>
      <c r="M58" s="59">
        <v>1.23</v>
      </c>
      <c r="N58" s="59">
        <v>1.48</v>
      </c>
      <c r="O58" s="59">
        <v>1.1000000000000001</v>
      </c>
    </row>
    <row r="59" spans="3:15" ht="48" hidden="1" outlineLevel="1" thickBot="1" x14ac:dyDescent="0.3">
      <c r="C59" s="56" t="s">
        <v>212</v>
      </c>
      <c r="D59" s="59" t="s">
        <v>213</v>
      </c>
      <c r="E59" s="59">
        <v>1.02</v>
      </c>
      <c r="F59" s="59">
        <v>0.99</v>
      </c>
      <c r="G59" s="59">
        <v>0.99</v>
      </c>
      <c r="H59" s="59">
        <v>1.01</v>
      </c>
      <c r="I59" s="59">
        <v>1</v>
      </c>
      <c r="J59" s="59">
        <v>1.08</v>
      </c>
      <c r="K59" s="59">
        <v>1.03</v>
      </c>
      <c r="L59" s="59">
        <v>1.01</v>
      </c>
      <c r="M59" s="59">
        <v>1.03</v>
      </c>
      <c r="N59" s="59">
        <v>1.0900000000000001</v>
      </c>
      <c r="O59" s="59">
        <v>1</v>
      </c>
    </row>
    <row r="60" spans="3:15" ht="48" hidden="1" outlineLevel="1" thickBot="1" x14ac:dyDescent="0.3">
      <c r="C60" s="56" t="s">
        <v>214</v>
      </c>
      <c r="D60" s="59" t="s">
        <v>215</v>
      </c>
      <c r="E60" s="59">
        <v>1.05</v>
      </c>
      <c r="F60" s="59">
        <v>1</v>
      </c>
      <c r="G60" s="59">
        <v>1</v>
      </c>
      <c r="H60" s="59">
        <v>1.04</v>
      </c>
      <c r="I60" s="59">
        <v>1.01</v>
      </c>
      <c r="J60" s="59">
        <v>1.1599999999999999</v>
      </c>
      <c r="K60" s="59">
        <v>1.06</v>
      </c>
      <c r="L60" s="59">
        <v>1.03</v>
      </c>
      <c r="M60" s="59">
        <v>1.06</v>
      </c>
      <c r="N60" s="59">
        <v>1.17</v>
      </c>
      <c r="O60" s="59">
        <v>1</v>
      </c>
    </row>
    <row r="61" spans="3:15" ht="48" hidden="1" outlineLevel="1" thickBot="1" x14ac:dyDescent="0.3">
      <c r="C61" s="56" t="s">
        <v>216</v>
      </c>
      <c r="D61" s="59" t="s">
        <v>217</v>
      </c>
      <c r="E61" s="59">
        <v>1.03</v>
      </c>
      <c r="F61" s="59">
        <v>1.02</v>
      </c>
      <c r="G61" s="59">
        <v>1.02</v>
      </c>
      <c r="H61" s="59">
        <v>1.03</v>
      </c>
      <c r="I61" s="59">
        <v>1.02</v>
      </c>
      <c r="J61" s="59">
        <v>1.06</v>
      </c>
      <c r="K61" s="59">
        <v>1.04</v>
      </c>
      <c r="L61" s="59">
        <v>1.03</v>
      </c>
      <c r="M61" s="59">
        <v>1.04</v>
      </c>
      <c r="N61" s="59">
        <v>1.06</v>
      </c>
      <c r="O61" s="59">
        <v>1.02</v>
      </c>
    </row>
    <row r="62" spans="3:15" ht="32.25" hidden="1" outlineLevel="1" thickBot="1" x14ac:dyDescent="0.3">
      <c r="C62" s="56" t="s">
        <v>218</v>
      </c>
      <c r="D62" s="59" t="s">
        <v>219</v>
      </c>
      <c r="E62" s="59">
        <v>1.06</v>
      </c>
      <c r="F62" s="59">
        <v>1.02</v>
      </c>
      <c r="G62" s="59">
        <v>1.02</v>
      </c>
      <c r="H62" s="59">
        <v>1.05</v>
      </c>
      <c r="I62" s="59">
        <v>1.03</v>
      </c>
      <c r="J62" s="59">
        <v>1.1299999999999999</v>
      </c>
      <c r="K62" s="59">
        <v>1.06</v>
      </c>
      <c r="L62" s="59">
        <v>1.04</v>
      </c>
      <c r="M62" s="59">
        <v>1.06</v>
      </c>
      <c r="N62" s="59">
        <v>1.1299999999999999</v>
      </c>
      <c r="O62" s="59">
        <v>1.02</v>
      </c>
    </row>
    <row r="63" spans="3:15" ht="48" hidden="1" outlineLevel="1" thickBot="1" x14ac:dyDescent="0.3">
      <c r="C63" s="56" t="s">
        <v>220</v>
      </c>
      <c r="D63" s="59" t="s">
        <v>221</v>
      </c>
      <c r="E63" s="59">
        <v>1</v>
      </c>
      <c r="F63" s="59">
        <v>1</v>
      </c>
      <c r="G63" s="59">
        <v>1</v>
      </c>
      <c r="H63" s="59">
        <v>1</v>
      </c>
      <c r="I63" s="59">
        <v>1</v>
      </c>
      <c r="J63" s="59">
        <v>0.99</v>
      </c>
      <c r="K63" s="59">
        <v>1</v>
      </c>
      <c r="L63" s="59">
        <v>1</v>
      </c>
      <c r="M63" s="59">
        <v>1</v>
      </c>
      <c r="N63" s="59">
        <v>0.99</v>
      </c>
      <c r="O63" s="59">
        <v>1</v>
      </c>
    </row>
    <row r="64" spans="3:15" ht="48" hidden="1" outlineLevel="1" thickBot="1" x14ac:dyDescent="0.3">
      <c r="C64" s="56" t="s">
        <v>222</v>
      </c>
      <c r="D64" s="59" t="s">
        <v>223</v>
      </c>
      <c r="E64" s="59">
        <v>1.03</v>
      </c>
      <c r="F64" s="59">
        <v>1</v>
      </c>
      <c r="G64" s="59">
        <v>1.01</v>
      </c>
      <c r="H64" s="59">
        <v>1.02</v>
      </c>
      <c r="I64" s="59">
        <v>1.01</v>
      </c>
      <c r="J64" s="59">
        <v>1.08</v>
      </c>
      <c r="K64" s="59">
        <v>1.03</v>
      </c>
      <c r="L64" s="59">
        <v>1.02</v>
      </c>
      <c r="M64" s="59">
        <v>1.03</v>
      </c>
      <c r="N64" s="59">
        <v>1.08</v>
      </c>
      <c r="O64" s="59">
        <v>1.01</v>
      </c>
    </row>
    <row r="65" spans="3:15" ht="48" hidden="1" outlineLevel="1" thickBot="1" x14ac:dyDescent="0.3">
      <c r="C65" s="56" t="s">
        <v>224</v>
      </c>
      <c r="D65" s="59" t="s">
        <v>225</v>
      </c>
      <c r="E65" s="59">
        <v>1.01</v>
      </c>
      <c r="F65" s="59">
        <v>1</v>
      </c>
      <c r="G65" s="59">
        <v>1</v>
      </c>
      <c r="H65" s="59">
        <v>1.01</v>
      </c>
      <c r="I65" s="59">
        <v>1</v>
      </c>
      <c r="J65" s="59">
        <v>1.02</v>
      </c>
      <c r="K65" s="59">
        <v>1.01</v>
      </c>
      <c r="L65" s="59">
        <v>1.01</v>
      </c>
      <c r="M65" s="59">
        <v>1.01</v>
      </c>
      <c r="N65" s="59">
        <v>1.02</v>
      </c>
      <c r="O65" s="59">
        <v>1</v>
      </c>
    </row>
    <row r="66" spans="3:15" ht="32.25" hidden="1" outlineLevel="1" thickBot="1" x14ac:dyDescent="0.3">
      <c r="C66" s="56" t="s">
        <v>226</v>
      </c>
      <c r="D66" s="59" t="s">
        <v>227</v>
      </c>
      <c r="E66" s="59">
        <v>1</v>
      </c>
      <c r="F66" s="59">
        <v>1</v>
      </c>
      <c r="G66" s="59">
        <v>1</v>
      </c>
      <c r="H66" s="59">
        <v>1</v>
      </c>
      <c r="I66" s="59">
        <v>1</v>
      </c>
      <c r="J66" s="59">
        <v>0.99</v>
      </c>
      <c r="K66" s="59">
        <v>1</v>
      </c>
      <c r="L66" s="59">
        <v>1</v>
      </c>
      <c r="M66" s="59">
        <v>1</v>
      </c>
      <c r="N66" s="59">
        <v>0.99</v>
      </c>
      <c r="O66" s="59">
        <v>1</v>
      </c>
    </row>
    <row r="67" spans="3:15" ht="48" hidden="1" outlineLevel="1" thickBot="1" x14ac:dyDescent="0.3">
      <c r="C67" s="56" t="s">
        <v>228</v>
      </c>
      <c r="D67" s="59" t="s">
        <v>229</v>
      </c>
      <c r="E67" s="59">
        <v>1.05</v>
      </c>
      <c r="F67" s="59">
        <v>1</v>
      </c>
      <c r="G67" s="59">
        <v>1.01</v>
      </c>
      <c r="H67" s="59">
        <v>1.04</v>
      </c>
      <c r="I67" s="59">
        <v>1.02</v>
      </c>
      <c r="J67" s="59">
        <v>1.1399999999999999</v>
      </c>
      <c r="K67" s="59">
        <v>1.05</v>
      </c>
      <c r="L67" s="59">
        <v>1.03</v>
      </c>
      <c r="M67" s="59">
        <v>1.05</v>
      </c>
      <c r="N67" s="59">
        <v>1.1399999999999999</v>
      </c>
      <c r="O67" s="59">
        <v>1.01</v>
      </c>
    </row>
    <row r="68" spans="3:15" ht="48" hidden="1" outlineLevel="1" thickBot="1" x14ac:dyDescent="0.3">
      <c r="C68" s="56" t="s">
        <v>230</v>
      </c>
      <c r="D68" s="59" t="s">
        <v>231</v>
      </c>
      <c r="E68" s="59">
        <v>0.99</v>
      </c>
      <c r="F68" s="59">
        <v>0.97</v>
      </c>
      <c r="G68" s="59">
        <v>0.97</v>
      </c>
      <c r="H68" s="59">
        <v>0.99</v>
      </c>
      <c r="I68" s="59">
        <v>0.97</v>
      </c>
      <c r="J68" s="59">
        <v>1.04</v>
      </c>
      <c r="K68" s="59">
        <v>0.99</v>
      </c>
      <c r="L68" s="59">
        <v>0.98</v>
      </c>
      <c r="M68" s="59">
        <v>1</v>
      </c>
      <c r="N68" s="59">
        <v>1.04</v>
      </c>
      <c r="O68" s="59">
        <v>1</v>
      </c>
    </row>
    <row r="69" spans="3:15" ht="48" hidden="1" outlineLevel="1" thickBot="1" x14ac:dyDescent="0.3">
      <c r="C69" s="56" t="s">
        <v>232</v>
      </c>
      <c r="D69" s="59" t="s">
        <v>233</v>
      </c>
      <c r="E69" s="59">
        <v>1.03</v>
      </c>
      <c r="F69" s="59">
        <v>0.98</v>
      </c>
      <c r="G69" s="59">
        <v>0.99</v>
      </c>
      <c r="H69" s="59">
        <v>1.02</v>
      </c>
      <c r="I69" s="59">
        <v>1</v>
      </c>
      <c r="J69" s="59">
        <v>1.1200000000000001</v>
      </c>
      <c r="K69" s="59">
        <v>1.03</v>
      </c>
      <c r="L69" s="59">
        <v>1.01</v>
      </c>
      <c r="M69" s="59">
        <v>1.03</v>
      </c>
      <c r="N69" s="59">
        <v>1.1200000000000001</v>
      </c>
      <c r="O69" s="59">
        <v>1</v>
      </c>
    </row>
    <row r="70" spans="3:15" ht="48" hidden="1" outlineLevel="1" thickBot="1" x14ac:dyDescent="0.3">
      <c r="C70" s="56" t="s">
        <v>234</v>
      </c>
      <c r="D70" s="59" t="s">
        <v>235</v>
      </c>
      <c r="E70" s="59">
        <v>1.03</v>
      </c>
      <c r="F70" s="59">
        <v>1</v>
      </c>
      <c r="G70" s="59">
        <v>1</v>
      </c>
      <c r="H70" s="59">
        <v>1.03</v>
      </c>
      <c r="I70" s="59">
        <v>1.01</v>
      </c>
      <c r="J70" s="59">
        <v>1.1100000000000001</v>
      </c>
      <c r="K70" s="59">
        <v>1.04</v>
      </c>
      <c r="L70" s="59">
        <v>1.02</v>
      </c>
      <c r="M70" s="59">
        <v>1.04</v>
      </c>
      <c r="N70" s="59">
        <v>1.1100000000000001</v>
      </c>
      <c r="O70" s="59">
        <v>1</v>
      </c>
    </row>
    <row r="71" spans="3:15" ht="48" hidden="1" outlineLevel="1" thickBot="1" x14ac:dyDescent="0.3">
      <c r="C71" s="56" t="s">
        <v>236</v>
      </c>
      <c r="D71" s="59" t="s">
        <v>237</v>
      </c>
      <c r="E71" s="59">
        <v>1.02</v>
      </c>
      <c r="F71" s="59">
        <v>0.98</v>
      </c>
      <c r="G71" s="59">
        <v>0.99</v>
      </c>
      <c r="H71" s="59">
        <v>1.01</v>
      </c>
      <c r="I71" s="59">
        <v>0.99</v>
      </c>
      <c r="J71" s="59">
        <v>1.1100000000000001</v>
      </c>
      <c r="K71" s="59">
        <v>1.03</v>
      </c>
      <c r="L71" s="59">
        <v>1.01</v>
      </c>
      <c r="M71" s="59">
        <v>1.03</v>
      </c>
      <c r="N71" s="59">
        <v>1.1100000000000001</v>
      </c>
      <c r="O71" s="59">
        <v>1</v>
      </c>
    </row>
    <row r="72" spans="3:15" ht="48" hidden="1" outlineLevel="1" thickBot="1" x14ac:dyDescent="0.3">
      <c r="C72" s="56" t="s">
        <v>238</v>
      </c>
      <c r="D72" s="59" t="s">
        <v>239</v>
      </c>
      <c r="E72" s="59">
        <v>1.29</v>
      </c>
      <c r="F72" s="59">
        <v>1.04</v>
      </c>
      <c r="G72" s="59">
        <v>1.07</v>
      </c>
      <c r="H72" s="59">
        <v>1.25</v>
      </c>
      <c r="I72" s="59">
        <v>1.1200000000000001</v>
      </c>
      <c r="J72" s="59">
        <v>1.81</v>
      </c>
      <c r="K72" s="59">
        <v>1.34</v>
      </c>
      <c r="L72" s="59">
        <v>1.2</v>
      </c>
      <c r="M72" s="59">
        <v>1.33</v>
      </c>
      <c r="N72" s="59">
        <v>1.83</v>
      </c>
      <c r="O72" s="59">
        <v>1.08</v>
      </c>
    </row>
    <row r="73" spans="3:15" ht="48" hidden="1" outlineLevel="1" thickBot="1" x14ac:dyDescent="0.3">
      <c r="C73" s="56" t="s">
        <v>240</v>
      </c>
      <c r="D73" s="59" t="s">
        <v>241</v>
      </c>
      <c r="E73" s="59">
        <v>1.07</v>
      </c>
      <c r="F73" s="59">
        <v>1.02</v>
      </c>
      <c r="G73" s="59">
        <v>1.03</v>
      </c>
      <c r="H73" s="59">
        <v>1.06</v>
      </c>
      <c r="I73" s="59">
        <v>1.04</v>
      </c>
      <c r="J73" s="59">
        <v>1.17</v>
      </c>
      <c r="K73" s="59">
        <v>1.08</v>
      </c>
      <c r="L73" s="59">
        <v>1.05</v>
      </c>
      <c r="M73" s="59">
        <v>1.08</v>
      </c>
      <c r="N73" s="59">
        <v>1.18</v>
      </c>
      <c r="O73" s="59">
        <v>1.03</v>
      </c>
    </row>
    <row r="74" spans="3:15" ht="48" hidden="1" outlineLevel="1" thickBot="1" x14ac:dyDescent="0.3">
      <c r="C74" s="56" t="s">
        <v>242</v>
      </c>
      <c r="D74" s="59" t="s">
        <v>243</v>
      </c>
      <c r="E74" s="59">
        <v>1.01</v>
      </c>
      <c r="F74" s="59">
        <v>1</v>
      </c>
      <c r="G74" s="59">
        <v>1</v>
      </c>
      <c r="H74" s="59">
        <v>1.01</v>
      </c>
      <c r="I74" s="59">
        <v>1</v>
      </c>
      <c r="J74" s="59">
        <v>1.02</v>
      </c>
      <c r="K74" s="59">
        <v>1.01</v>
      </c>
      <c r="L74" s="59">
        <v>1.01</v>
      </c>
      <c r="M74" s="59">
        <v>1.01</v>
      </c>
      <c r="N74" s="59">
        <v>1.02</v>
      </c>
      <c r="O74" s="59">
        <v>1</v>
      </c>
    </row>
    <row r="75" spans="3:15" ht="48" hidden="1" outlineLevel="1" thickBot="1" x14ac:dyDescent="0.3">
      <c r="C75" s="56" t="s">
        <v>244</v>
      </c>
      <c r="D75" s="59" t="s">
        <v>245</v>
      </c>
      <c r="E75" s="59">
        <v>1.03</v>
      </c>
      <c r="F75" s="59">
        <v>1</v>
      </c>
      <c r="G75" s="59">
        <v>1.01</v>
      </c>
      <c r="H75" s="59">
        <v>1.03</v>
      </c>
      <c r="I75" s="59">
        <v>1.01</v>
      </c>
      <c r="J75" s="59">
        <v>1.1000000000000001</v>
      </c>
      <c r="K75" s="59">
        <v>1.04</v>
      </c>
      <c r="L75" s="59">
        <v>1.02</v>
      </c>
      <c r="M75" s="59">
        <v>1.04</v>
      </c>
      <c r="N75" s="59">
        <v>1.1000000000000001</v>
      </c>
      <c r="O75" s="59">
        <v>1.01</v>
      </c>
    </row>
    <row r="76" spans="3:15" ht="48" hidden="1" outlineLevel="1" thickBot="1" x14ac:dyDescent="0.3">
      <c r="C76" s="56" t="s">
        <v>246</v>
      </c>
      <c r="D76" s="59" t="s">
        <v>247</v>
      </c>
      <c r="E76" s="59">
        <v>1.03</v>
      </c>
      <c r="F76" s="59">
        <v>1</v>
      </c>
      <c r="G76" s="59">
        <v>1</v>
      </c>
      <c r="H76" s="59">
        <v>1.02</v>
      </c>
      <c r="I76" s="59">
        <v>1.01</v>
      </c>
      <c r="J76" s="59">
        <v>1.07</v>
      </c>
      <c r="K76" s="59">
        <v>1.03</v>
      </c>
      <c r="L76" s="59">
        <v>1.02</v>
      </c>
      <c r="M76" s="59">
        <v>1.03</v>
      </c>
      <c r="N76" s="59">
        <v>1.08</v>
      </c>
      <c r="O76" s="59">
        <v>1.01</v>
      </c>
    </row>
    <row r="77" spans="3:15" ht="32.25" collapsed="1" thickBot="1" x14ac:dyDescent="0.3">
      <c r="C77" s="56" t="s">
        <v>248</v>
      </c>
      <c r="D77" s="59" t="s">
        <v>249</v>
      </c>
      <c r="E77" s="59">
        <v>1.07</v>
      </c>
      <c r="F77" s="59">
        <v>1.01</v>
      </c>
      <c r="G77" s="59">
        <v>1.02</v>
      </c>
      <c r="H77" s="59">
        <v>1.06</v>
      </c>
      <c r="I77" s="59">
        <v>1.03</v>
      </c>
      <c r="J77" s="59">
        <v>1.18</v>
      </c>
      <c r="K77" s="59">
        <v>1.08</v>
      </c>
      <c r="L77" s="59">
        <v>1.04</v>
      </c>
      <c r="M77" s="59">
        <v>1.07</v>
      </c>
      <c r="N77" s="59">
        <v>1.18</v>
      </c>
      <c r="O77" s="59">
        <v>1.02</v>
      </c>
    </row>
    <row r="78" spans="3:15" ht="48" hidden="1" outlineLevel="1" thickBot="1" x14ac:dyDescent="0.3">
      <c r="C78" s="56" t="s">
        <v>250</v>
      </c>
      <c r="D78" s="59" t="s">
        <v>251</v>
      </c>
      <c r="E78" s="59">
        <v>1.01</v>
      </c>
      <c r="F78" s="59">
        <v>0.98</v>
      </c>
      <c r="G78" s="59">
        <v>0.98</v>
      </c>
      <c r="H78" s="59">
        <v>1.01</v>
      </c>
      <c r="I78" s="59">
        <v>0.99</v>
      </c>
      <c r="J78" s="59">
        <v>1.08</v>
      </c>
      <c r="K78" s="59">
        <v>1.02</v>
      </c>
      <c r="L78" s="59">
        <v>1</v>
      </c>
      <c r="M78" s="59">
        <v>1.02</v>
      </c>
      <c r="N78" s="59">
        <v>1.08</v>
      </c>
      <c r="O78" s="59">
        <v>1</v>
      </c>
    </row>
    <row r="79" spans="3:15" ht="48" hidden="1" outlineLevel="1" thickBot="1" x14ac:dyDescent="0.3">
      <c r="C79" s="56" t="s">
        <v>252</v>
      </c>
      <c r="D79" s="59" t="s">
        <v>253</v>
      </c>
      <c r="E79" s="59">
        <v>1.08</v>
      </c>
      <c r="F79" s="59">
        <v>1.03</v>
      </c>
      <c r="G79" s="59">
        <v>1.03</v>
      </c>
      <c r="H79" s="59">
        <v>1.07</v>
      </c>
      <c r="I79" s="59">
        <v>1.05</v>
      </c>
      <c r="J79" s="59">
        <v>1.17</v>
      </c>
      <c r="K79" s="59">
        <v>1.08</v>
      </c>
      <c r="L79" s="59">
        <v>1.06</v>
      </c>
      <c r="M79" s="59">
        <v>1.08</v>
      </c>
      <c r="N79" s="59">
        <v>1.17</v>
      </c>
      <c r="O79" s="59">
        <v>1.04</v>
      </c>
    </row>
    <row r="80" spans="3:15" ht="48" hidden="1" outlineLevel="1" thickBot="1" x14ac:dyDescent="0.3">
      <c r="C80" s="56" t="s">
        <v>254</v>
      </c>
      <c r="D80" s="59" t="s">
        <v>255</v>
      </c>
      <c r="E80" s="59">
        <v>1.01</v>
      </c>
      <c r="F80" s="59">
        <v>0.98</v>
      </c>
      <c r="G80" s="59">
        <v>0.98</v>
      </c>
      <c r="H80" s="59">
        <v>1</v>
      </c>
      <c r="I80" s="59">
        <v>0.98</v>
      </c>
      <c r="J80" s="59">
        <v>1.07</v>
      </c>
      <c r="K80" s="59">
        <v>1.01</v>
      </c>
      <c r="L80" s="59">
        <v>1</v>
      </c>
      <c r="M80" s="59">
        <v>1.01</v>
      </c>
      <c r="N80" s="59">
        <v>1.07</v>
      </c>
      <c r="O80" s="59">
        <v>1</v>
      </c>
    </row>
    <row r="81" spans="3:15" ht="48" hidden="1" outlineLevel="1" thickBot="1" x14ac:dyDescent="0.3">
      <c r="C81" s="56" t="s">
        <v>256</v>
      </c>
      <c r="D81" s="59" t="s">
        <v>257</v>
      </c>
      <c r="E81" s="59">
        <v>1.04</v>
      </c>
      <c r="F81" s="59">
        <v>1.03</v>
      </c>
      <c r="G81" s="59">
        <v>1.03</v>
      </c>
      <c r="H81" s="59">
        <v>1.03</v>
      </c>
      <c r="I81" s="59">
        <v>1.03</v>
      </c>
      <c r="J81" s="59">
        <v>1.04</v>
      </c>
      <c r="K81" s="59">
        <v>1.04</v>
      </c>
      <c r="L81" s="59">
        <v>1.03</v>
      </c>
      <c r="M81" s="59">
        <v>1.03</v>
      </c>
      <c r="N81" s="59">
        <v>1.04</v>
      </c>
      <c r="O81" s="59">
        <v>1.03</v>
      </c>
    </row>
    <row r="82" spans="3:15" ht="48" hidden="1" outlineLevel="1" thickBot="1" x14ac:dyDescent="0.3">
      <c r="C82" s="56" t="s">
        <v>258</v>
      </c>
      <c r="D82" s="59" t="s">
        <v>259</v>
      </c>
      <c r="E82" s="59">
        <v>1.08</v>
      </c>
      <c r="F82" s="59">
        <v>1.03</v>
      </c>
      <c r="G82" s="59">
        <v>1.04</v>
      </c>
      <c r="H82" s="59">
        <v>1.07</v>
      </c>
      <c r="I82" s="59">
        <v>1.05</v>
      </c>
      <c r="J82" s="59">
        <v>1.19</v>
      </c>
      <c r="K82" s="59">
        <v>1.0900000000000001</v>
      </c>
      <c r="L82" s="59">
        <v>1.06</v>
      </c>
      <c r="M82" s="59">
        <v>1.0900000000000001</v>
      </c>
      <c r="N82" s="59">
        <v>1.19</v>
      </c>
      <c r="O82" s="59">
        <v>1.04</v>
      </c>
    </row>
    <row r="83" spans="3:15" ht="48" hidden="1" outlineLevel="1" thickBot="1" x14ac:dyDescent="0.3">
      <c r="C83" s="56" t="s">
        <v>260</v>
      </c>
      <c r="D83" s="59" t="s">
        <v>261</v>
      </c>
      <c r="E83" s="59">
        <v>1.07</v>
      </c>
      <c r="F83" s="59">
        <v>1.0900000000000001</v>
      </c>
      <c r="G83" s="59">
        <v>1.08</v>
      </c>
      <c r="H83" s="59">
        <v>1.07</v>
      </c>
      <c r="I83" s="59">
        <v>1.08</v>
      </c>
      <c r="J83" s="59">
        <v>1</v>
      </c>
      <c r="K83" s="59">
        <v>1.06</v>
      </c>
      <c r="L83" s="59">
        <v>1.07</v>
      </c>
      <c r="M83" s="59">
        <v>1.05</v>
      </c>
      <c r="N83" s="59">
        <v>1</v>
      </c>
      <c r="O83" s="59">
        <v>1.0900000000000001</v>
      </c>
    </row>
    <row r="84" spans="3:15" ht="79.5" hidden="1" outlineLevel="1" thickBot="1" x14ac:dyDescent="0.3">
      <c r="C84" s="56" t="s">
        <v>262</v>
      </c>
      <c r="D84" s="59" t="s">
        <v>263</v>
      </c>
      <c r="E84" s="59">
        <v>1.08</v>
      </c>
      <c r="F84" s="59">
        <v>0.99</v>
      </c>
      <c r="G84" s="59">
        <v>1</v>
      </c>
      <c r="H84" s="59">
        <v>1.06</v>
      </c>
      <c r="I84" s="59">
        <v>1.02</v>
      </c>
      <c r="J84" s="59">
        <v>1.27</v>
      </c>
      <c r="K84" s="59">
        <v>1.0900000000000001</v>
      </c>
      <c r="L84" s="59">
        <v>1.04</v>
      </c>
      <c r="M84" s="59">
        <v>1.1000000000000001</v>
      </c>
      <c r="N84" s="59">
        <v>1.27</v>
      </c>
      <c r="O84" s="59">
        <v>1</v>
      </c>
    </row>
    <row r="85" spans="3:15" ht="79.5" hidden="1" outlineLevel="1" thickBot="1" x14ac:dyDescent="0.3">
      <c r="C85" s="56" t="s">
        <v>264</v>
      </c>
      <c r="D85" s="59" t="s">
        <v>265</v>
      </c>
      <c r="E85" s="59">
        <v>1.38</v>
      </c>
      <c r="F85" s="59">
        <v>1.1399999999999999</v>
      </c>
      <c r="G85" s="59">
        <v>1.1599999999999999</v>
      </c>
      <c r="H85" s="59">
        <v>1.34</v>
      </c>
      <c r="I85" s="59">
        <v>1.22</v>
      </c>
      <c r="J85" s="59">
        <v>1.84</v>
      </c>
      <c r="K85" s="59">
        <v>1.42</v>
      </c>
      <c r="L85" s="59">
        <v>1.28</v>
      </c>
      <c r="M85" s="59">
        <v>1.41</v>
      </c>
      <c r="N85" s="59">
        <v>1.86</v>
      </c>
      <c r="O85" s="59">
        <v>1.18</v>
      </c>
    </row>
    <row r="86" spans="3:15" ht="111" hidden="1" outlineLevel="1" thickBot="1" x14ac:dyDescent="0.3">
      <c r="C86" s="56" t="s">
        <v>266</v>
      </c>
      <c r="D86" s="59" t="s">
        <v>267</v>
      </c>
      <c r="E86" s="59">
        <v>1.1599999999999999</v>
      </c>
      <c r="F86" s="59">
        <v>1.08</v>
      </c>
      <c r="G86" s="59">
        <v>1.0900000000000001</v>
      </c>
      <c r="H86" s="59">
        <v>1.1499999999999999</v>
      </c>
      <c r="I86" s="59">
        <v>1.1100000000000001</v>
      </c>
      <c r="J86" s="59">
        <v>1.31</v>
      </c>
      <c r="K86" s="59">
        <v>1.17</v>
      </c>
      <c r="L86" s="59">
        <v>1.1299999999999999</v>
      </c>
      <c r="M86" s="59">
        <v>1.17</v>
      </c>
      <c r="N86" s="59">
        <v>1.32</v>
      </c>
      <c r="O86" s="59">
        <v>1.0900000000000001</v>
      </c>
    </row>
    <row r="87" spans="3:15" ht="79.5" hidden="1" outlineLevel="1" thickBot="1" x14ac:dyDescent="0.3">
      <c r="C87" s="56" t="s">
        <v>268</v>
      </c>
      <c r="D87" s="59" t="s">
        <v>269</v>
      </c>
      <c r="E87" s="59">
        <v>1.44</v>
      </c>
      <c r="F87" s="59">
        <v>0.99</v>
      </c>
      <c r="G87" s="59">
        <v>1.04</v>
      </c>
      <c r="H87" s="59">
        <v>1.36</v>
      </c>
      <c r="I87" s="59">
        <v>1.1299999999999999</v>
      </c>
      <c r="J87" s="59">
        <v>2.37</v>
      </c>
      <c r="K87" s="59">
        <v>1.52</v>
      </c>
      <c r="L87" s="59">
        <v>1.27</v>
      </c>
      <c r="M87" s="59">
        <v>1.52</v>
      </c>
      <c r="N87" s="59">
        <v>2.4</v>
      </c>
      <c r="O87" s="59">
        <v>1.05</v>
      </c>
    </row>
    <row r="88" spans="3:15" ht="95.25" hidden="1" outlineLevel="1" thickBot="1" x14ac:dyDescent="0.3">
      <c r="C88" s="56" t="s">
        <v>270</v>
      </c>
      <c r="D88" s="59" t="s">
        <v>271</v>
      </c>
      <c r="E88" s="59">
        <v>1.22</v>
      </c>
      <c r="F88" s="59">
        <v>1.0900000000000001</v>
      </c>
      <c r="G88" s="59">
        <v>1.1000000000000001</v>
      </c>
      <c r="H88" s="59">
        <v>1.2</v>
      </c>
      <c r="I88" s="59">
        <v>1.1299999999999999</v>
      </c>
      <c r="J88" s="59">
        <v>1.49</v>
      </c>
      <c r="K88" s="59">
        <v>1.25</v>
      </c>
      <c r="L88" s="59">
        <v>1.17</v>
      </c>
      <c r="M88" s="59">
        <v>1.24</v>
      </c>
      <c r="N88" s="59">
        <v>1.5</v>
      </c>
      <c r="O88" s="59">
        <v>1.1100000000000001</v>
      </c>
    </row>
    <row r="89" spans="3:15" ht="48" hidden="1" outlineLevel="1" thickBot="1" x14ac:dyDescent="0.3">
      <c r="C89" s="56" t="s">
        <v>272</v>
      </c>
      <c r="D89" s="59" t="s">
        <v>273</v>
      </c>
      <c r="E89" s="59">
        <v>1.01</v>
      </c>
      <c r="F89" s="59">
        <v>0.98</v>
      </c>
      <c r="G89" s="59">
        <v>0.98</v>
      </c>
      <c r="H89" s="59">
        <v>1</v>
      </c>
      <c r="I89" s="59">
        <v>0.99</v>
      </c>
      <c r="J89" s="59">
        <v>1.08</v>
      </c>
      <c r="K89" s="59">
        <v>1.01</v>
      </c>
      <c r="L89" s="59">
        <v>1</v>
      </c>
      <c r="M89" s="59">
        <v>1.02</v>
      </c>
      <c r="N89" s="59">
        <v>1.08</v>
      </c>
      <c r="O89" s="59">
        <v>1</v>
      </c>
    </row>
    <row r="90" spans="3:15" ht="48" hidden="1" outlineLevel="1" thickBot="1" x14ac:dyDescent="0.3">
      <c r="C90" s="56" t="s">
        <v>274</v>
      </c>
      <c r="D90" s="59" t="s">
        <v>275</v>
      </c>
      <c r="E90" s="59">
        <v>1.01</v>
      </c>
      <c r="F90" s="59">
        <v>0.98</v>
      </c>
      <c r="G90" s="59">
        <v>0.98</v>
      </c>
      <c r="H90" s="59">
        <v>1</v>
      </c>
      <c r="I90" s="59">
        <v>0.99</v>
      </c>
      <c r="J90" s="59">
        <v>1.08</v>
      </c>
      <c r="K90" s="59">
        <v>1.01</v>
      </c>
      <c r="L90" s="59">
        <v>1</v>
      </c>
      <c r="M90" s="59">
        <v>1.02</v>
      </c>
      <c r="N90" s="59">
        <v>1.08</v>
      </c>
      <c r="O90" s="59">
        <v>1</v>
      </c>
    </row>
    <row r="91" spans="3:15" collapsed="1" x14ac:dyDescent="0.25"/>
  </sheetData>
  <mergeCells count="4">
    <mergeCell ref="C2:C5"/>
    <mergeCell ref="D2:D5"/>
    <mergeCell ref="E2:O2"/>
    <mergeCell ref="E4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1</cp:lastModifiedBy>
  <cp:lastPrinted>2017-02-27T04:21:26Z</cp:lastPrinted>
  <dcterms:created xsi:type="dcterms:W3CDTF">2017-02-20T03:43:11Z</dcterms:created>
  <dcterms:modified xsi:type="dcterms:W3CDTF">2022-04-04T05:44:30Z</dcterms:modified>
</cp:coreProperties>
</file>